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9200" windowHeight="8250" tabRatio="778"/>
  </bookViews>
  <sheets>
    <sheet name="複数建物対応" sheetId="35" r:id="rId1"/>
    <sheet name="Data" sheetId="4" state="hidden" r:id="rId2"/>
    <sheet name="List" sheetId="5" state="hidden" r:id="rId3"/>
  </sheets>
  <definedNames>
    <definedName name="_xlnm._FilterDatabase" localSheetId="1" hidden="1">Data!$A$3:$B$3</definedName>
    <definedName name="List_Area">List!$B$3:$B$10</definedName>
    <definedName name="List_AreaCD">List!$A$3:$A$10</definedName>
    <definedName name="List_Calc_Bldg_Yoto">List!$I$3:$I$28</definedName>
    <definedName name="List_Calc_Bldg_YotoCD">List!$H$3:$H$28</definedName>
    <definedName name="List_Umu">List!$K$3:$K$4</definedName>
    <definedName name="List_YoutoSu">List!$M$3:$M$4</definedName>
    <definedName name="_xlnm.Print_Area" localSheetId="0">複数建物対応!$A$1:$O$26</definedName>
    <definedName name="Rng_Umu_Ari">List!$K$3</definedName>
    <definedName name="Rng_Umu_Nashi">List!$K$4</definedName>
    <definedName name="Rng_YoutoSu_1">List!$M$3</definedName>
  </definedNames>
  <calcPr calcId="162913"/>
</workbook>
</file>

<file path=xl/calcChain.xml><?xml version="1.0" encoding="utf-8"?>
<calcChain xmlns="http://schemas.openxmlformats.org/spreadsheetml/2006/main">
  <c r="Q67" i="35" l="1"/>
  <c r="Q68" i="35"/>
  <c r="Q69" i="35"/>
  <c r="Q70" i="35"/>
  <c r="Q66" i="35"/>
  <c r="Q71" i="35" s="1"/>
  <c r="Q75" i="35" s="1"/>
  <c r="R6" i="35"/>
  <c r="B20" i="35"/>
  <c r="H3" i="5"/>
  <c r="B31" i="35" s="1"/>
  <c r="B67" i="35"/>
  <c r="B68" i="35"/>
  <c r="B69" i="35"/>
  <c r="B70" i="35"/>
  <c r="B66" i="35"/>
  <c r="I4" i="5"/>
  <c r="I5" i="5"/>
  <c r="I6" i="5"/>
  <c r="I7" i="5"/>
  <c r="I8" i="5"/>
  <c r="I9" i="5"/>
  <c r="I10" i="5"/>
  <c r="B32" i="35" s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AC4" i="35"/>
  <c r="AC5" i="35"/>
  <c r="H25" i="35" l="1"/>
  <c r="Z6" i="35"/>
  <c r="AD5" i="35"/>
  <c r="Z7" i="35" s="1"/>
  <c r="AD11" i="35"/>
  <c r="AA8" i="35"/>
  <c r="AD12" i="35"/>
  <c r="AD13" i="35"/>
  <c r="AD14" i="35"/>
  <c r="AD15" i="35"/>
  <c r="AD16" i="35"/>
  <c r="AA17" i="35"/>
  <c r="AA9" i="35"/>
  <c r="AG11" i="35"/>
  <c r="AD17" i="35"/>
  <c r="AA11" i="35"/>
  <c r="AA15" i="35"/>
  <c r="AG14" i="35"/>
  <c r="AG17" i="35"/>
  <c r="AA12" i="35"/>
  <c r="AA16" i="35"/>
  <c r="AG15" i="35"/>
  <c r="AA10" i="35"/>
  <c r="AA13" i="35"/>
  <c r="AG12" i="35"/>
  <c r="AG16" i="35"/>
  <c r="AA14" i="35"/>
  <c r="AG13" i="35"/>
  <c r="B50" i="35"/>
  <c r="I32" i="35"/>
  <c r="E32" i="35"/>
  <c r="H32" i="35"/>
  <c r="H50" i="35" s="1"/>
  <c r="J32" i="35"/>
  <c r="B42" i="35"/>
  <c r="F32" i="35"/>
  <c r="D32" i="35"/>
  <c r="B37" i="35"/>
  <c r="K32" i="35"/>
  <c r="C32" i="35"/>
  <c r="G32" i="35"/>
  <c r="B41" i="35"/>
  <c r="B49" i="35"/>
  <c r="B36" i="35"/>
  <c r="B30" i="35"/>
  <c r="B33" i="35"/>
  <c r="B34" i="35"/>
  <c r="C10" i="35"/>
  <c r="Q73" i="35" s="1"/>
  <c r="D10" i="35"/>
  <c r="E10" i="35"/>
  <c r="B35" i="35" l="1"/>
  <c r="B40" i="35"/>
  <c r="B48" i="35"/>
  <c r="B54" i="35"/>
  <c r="B59" i="35"/>
  <c r="H37" i="35"/>
  <c r="H55" i="35" s="1"/>
  <c r="I37" i="35"/>
  <c r="G37" i="35"/>
  <c r="D37" i="35"/>
  <c r="B55" i="35"/>
  <c r="F37" i="35"/>
  <c r="E37" i="35"/>
  <c r="C37" i="35"/>
  <c r="K37" i="35"/>
  <c r="J37" i="35"/>
  <c r="B44" i="35"/>
  <c r="E34" i="35"/>
  <c r="C34" i="35"/>
  <c r="B39" i="35"/>
  <c r="B52" i="35"/>
  <c r="I34" i="35"/>
  <c r="G34" i="35"/>
  <c r="F34" i="35"/>
  <c r="D34" i="35"/>
  <c r="J34" i="35"/>
  <c r="H34" i="35"/>
  <c r="H52" i="35" s="1"/>
  <c r="K34" i="35"/>
  <c r="G50" i="35"/>
  <c r="P32" i="35"/>
  <c r="P50" i="35" s="1"/>
  <c r="D50" i="35"/>
  <c r="M32" i="35"/>
  <c r="M50" i="35" s="1"/>
  <c r="B60" i="35"/>
  <c r="E42" i="35"/>
  <c r="C42" i="35"/>
  <c r="F42" i="35"/>
  <c r="G42" i="35"/>
  <c r="D42" i="35"/>
  <c r="H42" i="35"/>
  <c r="H60" i="35" s="1"/>
  <c r="H68" i="35" s="1"/>
  <c r="I42" i="35"/>
  <c r="J42" i="35"/>
  <c r="K42" i="35"/>
  <c r="I50" i="35"/>
  <c r="R32" i="35"/>
  <c r="R50" i="35" s="1"/>
  <c r="B38" i="35"/>
  <c r="J33" i="35"/>
  <c r="G33" i="35"/>
  <c r="F33" i="35"/>
  <c r="D33" i="35"/>
  <c r="B51" i="35"/>
  <c r="I33" i="35"/>
  <c r="C33" i="35"/>
  <c r="H33" i="35"/>
  <c r="H51" i="35" s="1"/>
  <c r="E33" i="35"/>
  <c r="B43" i="35"/>
  <c r="K33" i="35"/>
  <c r="L32" i="35"/>
  <c r="C50" i="35"/>
  <c r="F50" i="35"/>
  <c r="O32" i="35"/>
  <c r="O50" i="35" s="1"/>
  <c r="E50" i="35"/>
  <c r="N32" i="35"/>
  <c r="N50" i="35" s="1"/>
  <c r="AL27" i="35"/>
  <c r="Z35" i="35"/>
  <c r="AS37" i="35"/>
  <c r="AY37" i="35"/>
  <c r="AP33" i="35"/>
  <c r="AQ26" i="35"/>
  <c r="AA34" i="35"/>
  <c r="AK41" i="35"/>
  <c r="AC23" i="35"/>
  <c r="AW26" i="35"/>
  <c r="AI42" i="35"/>
  <c r="AT29" i="35"/>
  <c r="AV46" i="35"/>
  <c r="AC43" i="35"/>
  <c r="AX43" i="35"/>
  <c r="AO25" i="35"/>
  <c r="AG22" i="35"/>
  <c r="AF43" i="35"/>
  <c r="AW24" i="35"/>
  <c r="AI32" i="35"/>
  <c r="AX36" i="35"/>
  <c r="AM27" i="35"/>
  <c r="AN25" i="35"/>
  <c r="AF31" i="35"/>
  <c r="AI41" i="35"/>
  <c r="AQ43" i="35"/>
  <c r="AY28" i="35"/>
  <c r="AR34" i="35"/>
  <c r="AY27" i="35"/>
  <c r="AK43" i="35"/>
  <c r="AO27" i="35"/>
  <c r="AC24" i="35"/>
  <c r="AN33" i="35"/>
  <c r="AW45" i="35"/>
  <c r="AY24" i="35"/>
  <c r="Z25" i="35"/>
  <c r="AW37" i="35"/>
  <c r="AK35" i="35"/>
  <c r="AR24" i="35"/>
  <c r="AC26" i="35"/>
  <c r="AR26" i="35"/>
  <c r="AD27" i="35"/>
  <c r="AO36" i="35"/>
  <c r="AK27" i="35"/>
  <c r="AD32" i="35"/>
  <c r="AC22" i="35"/>
  <c r="AS28" i="35"/>
  <c r="AS43" i="35"/>
  <c r="Z27" i="35"/>
  <c r="AL22" i="35"/>
  <c r="AB29" i="35"/>
  <c r="AW22" i="35"/>
  <c r="AP23" i="35"/>
  <c r="AS27" i="35"/>
  <c r="AR29" i="35"/>
  <c r="AF35" i="35"/>
  <c r="AF45" i="35"/>
  <c r="AB28" i="35"/>
  <c r="AN42" i="35"/>
  <c r="AE44" i="35"/>
  <c r="AU26" i="35"/>
  <c r="AH46" i="35"/>
  <c r="AG31" i="35"/>
  <c r="AQ24" i="35"/>
  <c r="AD42" i="35"/>
  <c r="AJ42" i="35"/>
  <c r="AN28" i="35"/>
  <c r="AG25" i="35"/>
  <c r="AO45" i="35"/>
  <c r="AV26" i="35"/>
  <c r="AQ25" i="35"/>
  <c r="AQ23" i="35"/>
  <c r="AF36" i="35"/>
  <c r="AC35" i="35"/>
  <c r="AY23" i="35"/>
  <c r="AW23" i="35"/>
  <c r="AN22" i="35"/>
  <c r="AH35" i="35"/>
  <c r="AE43" i="35"/>
  <c r="AX23" i="35"/>
  <c r="AV34" i="35"/>
  <c r="AI37" i="35"/>
  <c r="AT27" i="35"/>
  <c r="AM42" i="35"/>
  <c r="AG28" i="35"/>
  <c r="AD33" i="35"/>
  <c r="AH25" i="35"/>
  <c r="AY32" i="35"/>
  <c r="AA31" i="35"/>
  <c r="AS36" i="35"/>
  <c r="AJ41" i="35"/>
  <c r="AV44" i="35"/>
  <c r="AS23" i="35"/>
  <c r="Z24" i="35"/>
  <c r="AL45" i="35"/>
  <c r="AS46" i="35"/>
  <c r="AY45" i="35"/>
  <c r="AP35" i="35"/>
  <c r="AH36" i="35"/>
  <c r="AL24" i="35"/>
  <c r="AI28" i="35"/>
  <c r="AN41" i="35"/>
  <c r="AM40" i="35"/>
  <c r="AP41" i="35"/>
  <c r="AQ44" i="35"/>
  <c r="AM33" i="35"/>
  <c r="AT34" i="35"/>
  <c r="AE25" i="35"/>
  <c r="AM25" i="35"/>
  <c r="AF42" i="35"/>
  <c r="AV29" i="35"/>
  <c r="AC27" i="35"/>
  <c r="AN34" i="35"/>
  <c r="AD40" i="35"/>
  <c r="AN44" i="35"/>
  <c r="AG33" i="35"/>
  <c r="Z29" i="35"/>
  <c r="AY26" i="35"/>
  <c r="Z22" i="35"/>
  <c r="AL40" i="35"/>
  <c r="AL43" i="35"/>
  <c r="AA27" i="35"/>
  <c r="AN36" i="35"/>
  <c r="AO34" i="35"/>
  <c r="AJ27" i="35"/>
  <c r="AX22" i="35"/>
  <c r="AC44" i="35"/>
  <c r="AK28" i="35"/>
  <c r="AL33" i="35"/>
  <c r="AC40" i="35"/>
  <c r="AP44" i="35"/>
  <c r="AI40" i="35"/>
  <c r="AV25" i="35"/>
  <c r="AY42" i="35"/>
  <c r="AK31" i="35"/>
  <c r="AT44" i="35"/>
  <c r="AD35" i="35"/>
  <c r="AJ36" i="35"/>
  <c r="AV36" i="35"/>
  <c r="AT31" i="35"/>
  <c r="AV35" i="35"/>
  <c r="AY31" i="35"/>
  <c r="AC34" i="35"/>
  <c r="AI44" i="35"/>
  <c r="AE23" i="35"/>
  <c r="AE31" i="35"/>
  <c r="AT35" i="35"/>
  <c r="AF23" i="35"/>
  <c r="AO37" i="35"/>
  <c r="AX45" i="35"/>
  <c r="AM28" i="35"/>
  <c r="AF41" i="35"/>
  <c r="AR22" i="35"/>
  <c r="AH43" i="35"/>
  <c r="AL35" i="35"/>
  <c r="AH37" i="35"/>
  <c r="AB45" i="35"/>
  <c r="AY35" i="35"/>
  <c r="AO29" i="35"/>
  <c r="AM32" i="35"/>
  <c r="AV43" i="35"/>
  <c r="AQ31" i="35"/>
  <c r="AE41" i="35"/>
  <c r="AC41" i="35"/>
  <c r="AE26" i="35"/>
  <c r="AS31" i="35"/>
  <c r="AW25" i="35"/>
  <c r="Z44" i="35"/>
  <c r="Z32" i="35"/>
  <c r="AH34" i="35"/>
  <c r="AR27" i="35"/>
  <c r="Z28" i="35"/>
  <c r="AQ40" i="35"/>
  <c r="AW42" i="35"/>
  <c r="AJ31" i="35"/>
  <c r="AX37" i="35"/>
  <c r="AS45" i="35"/>
  <c r="AC45" i="35"/>
  <c r="AK22" i="35"/>
  <c r="AR32" i="35"/>
  <c r="AO42" i="35"/>
  <c r="AC46" i="35"/>
  <c r="AX44" i="35"/>
  <c r="AG43" i="35"/>
  <c r="AU32" i="35"/>
  <c r="AV45" i="35"/>
  <c r="AS41" i="35"/>
  <c r="AQ29" i="35"/>
  <c r="AJ28" i="35"/>
  <c r="AW31" i="35"/>
  <c r="AD44" i="35"/>
  <c r="AS34" i="35"/>
  <c r="AY22" i="35"/>
  <c r="AN26" i="35"/>
  <c r="AH33" i="35"/>
  <c r="AN37" i="35"/>
  <c r="AO44" i="35"/>
  <c r="AX26" i="35"/>
  <c r="AM31" i="35"/>
  <c r="AM24" i="35"/>
  <c r="AJ22" i="35"/>
  <c r="AA44" i="35"/>
  <c r="AG40" i="35"/>
  <c r="AI34" i="35"/>
  <c r="AH40" i="35"/>
  <c r="AG37" i="35"/>
  <c r="AU35" i="35"/>
  <c r="AU29" i="35"/>
  <c r="AF44" i="35"/>
  <c r="AI43" i="35"/>
  <c r="Z37" i="35"/>
  <c r="AJ35" i="35"/>
  <c r="Z41" i="35"/>
  <c r="AL26" i="35"/>
  <c r="AF32" i="35"/>
  <c r="AW34" i="35"/>
  <c r="AP29" i="35"/>
  <c r="AT23" i="35"/>
  <c r="AN27" i="35"/>
  <c r="AU44" i="35"/>
  <c r="AC28" i="35"/>
  <c r="AE40" i="35"/>
  <c r="AB22" i="35"/>
  <c r="AV23" i="35"/>
  <c r="AP26" i="35"/>
  <c r="AW44" i="35"/>
  <c r="AE28" i="35"/>
  <c r="AA45" i="35"/>
  <c r="AX35" i="35"/>
  <c r="AR31" i="35"/>
  <c r="AM29" i="35"/>
  <c r="AR44" i="35"/>
  <c r="AQ22" i="35"/>
  <c r="AF46" i="35"/>
  <c r="AJ43" i="35"/>
  <c r="AM35" i="35"/>
  <c r="AF33" i="35"/>
  <c r="AD22" i="35"/>
  <c r="AU43" i="35"/>
  <c r="AA46" i="35"/>
  <c r="AF27" i="35"/>
  <c r="AT33" i="35"/>
  <c r="AD24" i="35"/>
  <c r="AG41" i="35"/>
  <c r="AF28" i="35"/>
  <c r="Z43" i="35"/>
  <c r="AT37" i="35"/>
  <c r="AS40" i="35"/>
  <c r="AU23" i="35"/>
  <c r="AQ27" i="35"/>
  <c r="AQ37" i="35"/>
  <c r="AC42" i="35"/>
  <c r="AD29" i="35"/>
  <c r="AM34" i="35"/>
  <c r="AO22" i="35"/>
  <c r="AA42" i="35"/>
  <c r="AX29" i="35"/>
  <c r="AA24" i="35"/>
  <c r="AU40" i="35"/>
  <c r="AO46" i="35"/>
  <c r="AJ46" i="35"/>
  <c r="AI24" i="35"/>
  <c r="AW27" i="35"/>
  <c r="AG23" i="35"/>
  <c r="AH32" i="35"/>
  <c r="AB37" i="35"/>
  <c r="AS42" i="35"/>
  <c r="AR42" i="35"/>
  <c r="AU33" i="35"/>
  <c r="Z23" i="35"/>
  <c r="AU31" i="35"/>
  <c r="AK44" i="35"/>
  <c r="Z40" i="35"/>
  <c r="AB26" i="35"/>
  <c r="AE24" i="35"/>
  <c r="AX24" i="35"/>
  <c r="AW36" i="35"/>
  <c r="AN46" i="35"/>
  <c r="AB35" i="35"/>
  <c r="AY25" i="35"/>
  <c r="AE42" i="35"/>
  <c r="AT43" i="35"/>
  <c r="AQ28" i="35"/>
  <c r="AP40" i="35"/>
  <c r="AX40" i="35"/>
  <c r="AA41" i="35"/>
  <c r="AS33" i="35"/>
  <c r="AU42" i="35"/>
  <c r="AP34" i="35"/>
  <c r="AE45" i="35"/>
  <c r="AW32" i="35"/>
  <c r="AU37" i="35"/>
  <c r="AL32" i="35"/>
  <c r="AE32" i="35"/>
  <c r="AI29" i="35"/>
  <c r="AI46" i="35"/>
  <c r="AF40" i="35"/>
  <c r="AB31" i="35"/>
  <c r="AM36" i="35"/>
  <c r="AB24" i="35"/>
  <c r="AE22" i="35"/>
  <c r="AR40" i="35"/>
  <c r="AE37" i="35"/>
  <c r="AV27" i="35"/>
  <c r="AU27" i="35"/>
  <c r="AL42" i="35"/>
  <c r="AO32" i="35"/>
  <c r="AJ37" i="35"/>
  <c r="AQ46" i="35"/>
  <c r="AB44" i="35"/>
  <c r="AR25" i="35"/>
  <c r="AS22" i="35"/>
  <c r="AN40" i="35"/>
  <c r="Z42" i="35"/>
  <c r="Z34" i="35"/>
  <c r="AX25" i="35"/>
  <c r="AB23" i="35"/>
  <c r="AG45" i="35"/>
  <c r="AA32" i="35"/>
  <c r="AT22" i="35"/>
  <c r="AD37" i="35"/>
  <c r="AT25" i="35"/>
  <c r="AH31" i="35"/>
  <c r="AD43" i="35"/>
  <c r="AO24" i="35"/>
  <c r="AR36" i="35"/>
  <c r="AR33" i="35"/>
  <c r="AQ34" i="35"/>
  <c r="AD45" i="35"/>
  <c r="AH44" i="35"/>
  <c r="AG44" i="35"/>
  <c r="AL44" i="35"/>
  <c r="AX27" i="35"/>
  <c r="AP32" i="35"/>
  <c r="AC32" i="35"/>
  <c r="AA29" i="35"/>
  <c r="AP42" i="35"/>
  <c r="AJ44" i="35"/>
  <c r="AR43" i="35"/>
  <c r="AU24" i="35"/>
  <c r="AM22" i="35"/>
  <c r="AW35" i="35"/>
  <c r="AB42" i="35"/>
  <c r="AJ23" i="35"/>
  <c r="AJ26" i="35"/>
  <c r="AL41" i="35"/>
  <c r="AU34" i="35"/>
  <c r="AO26" i="35"/>
  <c r="AM23" i="35"/>
  <c r="AY33" i="35"/>
  <c r="AU41" i="35"/>
  <c r="AF26" i="35"/>
  <c r="AS24" i="35"/>
  <c r="AF29" i="35"/>
  <c r="AE27" i="35"/>
  <c r="AO43" i="35"/>
  <c r="AB41" i="35"/>
  <c r="AE35" i="35"/>
  <c r="AG46" i="35"/>
  <c r="AV33" i="35"/>
  <c r="AR35" i="35"/>
  <c r="AY46" i="35"/>
  <c r="AT24" i="35"/>
  <c r="AF34" i="35"/>
  <c r="AL28" i="35"/>
  <c r="AX28" i="35"/>
  <c r="AR28" i="35"/>
  <c r="AT42" i="35"/>
  <c r="AL36" i="35"/>
  <c r="AP27" i="35"/>
  <c r="AR41" i="35"/>
  <c r="AW41" i="35"/>
  <c r="Z31" i="35"/>
  <c r="AP22" i="35"/>
  <c r="AU25" i="35"/>
  <c r="AH29" i="35"/>
  <c r="AP43" i="35"/>
  <c r="AA40" i="35"/>
  <c r="AY40" i="35"/>
  <c r="AC25" i="35"/>
  <c r="AA36" i="35"/>
  <c r="AQ32" i="35"/>
  <c r="AU36" i="35"/>
  <c r="AK33" i="35"/>
  <c r="AA23" i="35"/>
  <c r="AC31" i="35"/>
  <c r="AV42" i="35"/>
  <c r="AX46" i="35"/>
  <c r="AP31" i="35"/>
  <c r="AH45" i="35"/>
  <c r="AU45" i="35"/>
  <c r="AG32" i="35"/>
  <c r="AS44" i="35"/>
  <c r="AL46" i="35"/>
  <c r="AA33" i="35"/>
  <c r="AV31" i="35"/>
  <c r="AL31" i="35"/>
  <c r="AK37" i="35"/>
  <c r="AF22" i="35"/>
  <c r="AW43" i="35"/>
  <c r="AT36" i="35"/>
  <c r="AD25" i="35"/>
  <c r="AI45" i="35"/>
  <c r="AM45" i="35"/>
  <c r="AD28" i="35"/>
  <c r="AO31" i="35"/>
  <c r="AJ32" i="35"/>
  <c r="AY36" i="35"/>
  <c r="AY34" i="35"/>
  <c r="AA43" i="35"/>
  <c r="AA22" i="35"/>
  <c r="AK32" i="35"/>
  <c r="AK29" i="35"/>
  <c r="AV37" i="35"/>
  <c r="AH42" i="35"/>
  <c r="AM44" i="35"/>
  <c r="AA26" i="35"/>
  <c r="AA28" i="35"/>
  <c r="AQ36" i="35"/>
  <c r="Z33" i="35"/>
  <c r="AK26" i="35"/>
  <c r="AC37" i="35"/>
  <c r="AI36" i="35"/>
  <c r="AE34" i="35"/>
  <c r="AO23" i="35"/>
  <c r="AH24" i="35"/>
  <c r="AW33" i="35"/>
  <c r="AM46" i="35"/>
  <c r="AB40" i="35"/>
  <c r="AY29" i="35"/>
  <c r="AD23" i="35"/>
  <c r="AJ24" i="35"/>
  <c r="AK23" i="35"/>
  <c r="AT32" i="35"/>
  <c r="AP28" i="35"/>
  <c r="AB27" i="35"/>
  <c r="AG34" i="35"/>
  <c r="AX32" i="35"/>
  <c r="AF37" i="35"/>
  <c r="AV32" i="35"/>
  <c r="AL23" i="35"/>
  <c r="AL29" i="35"/>
  <c r="AV24" i="35"/>
  <c r="AA37" i="35"/>
  <c r="AX41" i="35"/>
  <c r="AV41" i="35"/>
  <c r="AL37" i="35"/>
  <c r="AI27" i="35"/>
  <c r="AS25" i="35"/>
  <c r="AK42" i="35"/>
  <c r="AX31" i="35"/>
  <c r="AJ29" i="35"/>
  <c r="AO40" i="35"/>
  <c r="AI23" i="35"/>
  <c r="AH28" i="35"/>
  <c r="AK40" i="35"/>
  <c r="AR23" i="35"/>
  <c r="AQ42" i="35"/>
  <c r="AJ25" i="35"/>
  <c r="AQ33" i="35"/>
  <c r="AD36" i="35"/>
  <c r="AA35" i="35"/>
  <c r="AS32" i="35"/>
  <c r="AE36" i="35"/>
  <c r="AN32" i="35"/>
  <c r="AX42" i="35"/>
  <c r="AG35" i="35"/>
  <c r="AB34" i="35"/>
  <c r="AL25" i="35"/>
  <c r="AQ35" i="35"/>
  <c r="AU46" i="35"/>
  <c r="AB33" i="35"/>
  <c r="AK45" i="35"/>
  <c r="AN31" i="35"/>
  <c r="AQ45" i="35"/>
  <c r="AJ34" i="35"/>
  <c r="AK34" i="35"/>
  <c r="AD34" i="35"/>
  <c r="AB43" i="35"/>
  <c r="AG24" i="35"/>
  <c r="AS35" i="35"/>
  <c r="AI31" i="35"/>
  <c r="AM43" i="35"/>
  <c r="AT26" i="35"/>
  <c r="AK24" i="35"/>
  <c r="AR37" i="35"/>
  <c r="AU28" i="35"/>
  <c r="AS29" i="35"/>
  <c r="AM37" i="35"/>
  <c r="Z26" i="35"/>
  <c r="AV28" i="35"/>
  <c r="AD31" i="35"/>
  <c r="AR45" i="35"/>
  <c r="AE33" i="35"/>
  <c r="AR46" i="35"/>
  <c r="AD26" i="35"/>
  <c r="AI33" i="35"/>
  <c r="AT28" i="35"/>
  <c r="AC29" i="35"/>
  <c r="AF24" i="35"/>
  <c r="AA25" i="35"/>
  <c r="AP25" i="35"/>
  <c r="AW46" i="35"/>
  <c r="AH26" i="35"/>
  <c r="AG26" i="35"/>
  <c r="AE46" i="35"/>
  <c r="AF25" i="35"/>
  <c r="AC36" i="35"/>
  <c r="AB25" i="35"/>
  <c r="AT41" i="35"/>
  <c r="AG27" i="35"/>
  <c r="AG42" i="35"/>
  <c r="AP46" i="35"/>
  <c r="Z45" i="35"/>
  <c r="AH27" i="35"/>
  <c r="AH41" i="35"/>
  <c r="AN29" i="35"/>
  <c r="AX34" i="35"/>
  <c r="AJ33" i="35"/>
  <c r="AO33" i="35"/>
  <c r="AJ40" i="35"/>
  <c r="AN45" i="35"/>
  <c r="Z36" i="35"/>
  <c r="AM26" i="35"/>
  <c r="AD41" i="35"/>
  <c r="AU22" i="35"/>
  <c r="AW29" i="35"/>
  <c r="AS26" i="35"/>
  <c r="AC33" i="35"/>
  <c r="AO41" i="35"/>
  <c r="AN24" i="35"/>
  <c r="Z46" i="35"/>
  <c r="AI26" i="35"/>
  <c r="AP37" i="35"/>
  <c r="AH23" i="35"/>
  <c r="AT40" i="35"/>
  <c r="AN35" i="35"/>
  <c r="AI35" i="35"/>
  <c r="AV40" i="35"/>
  <c r="AK36" i="35"/>
  <c r="AN23" i="35"/>
  <c r="AP24" i="35"/>
  <c r="AO28" i="35"/>
  <c r="AI22" i="35"/>
  <c r="AM41" i="35"/>
  <c r="AK25" i="35"/>
  <c r="AH22" i="35"/>
  <c r="AK46" i="35"/>
  <c r="AL34" i="35"/>
  <c r="AX33" i="35"/>
  <c r="AG29" i="35"/>
  <c r="AJ45" i="35"/>
  <c r="AI25" i="35"/>
  <c r="AB36" i="35"/>
  <c r="AW40" i="35"/>
  <c r="AT45" i="35"/>
  <c r="AY44" i="35"/>
  <c r="AV22" i="35"/>
  <c r="AP36" i="35"/>
  <c r="AE29" i="35"/>
  <c r="AW28" i="35"/>
  <c r="AB32" i="35"/>
  <c r="AQ41" i="35"/>
  <c r="AP45" i="35"/>
  <c r="AD46" i="35"/>
  <c r="AT46" i="35"/>
  <c r="AN43" i="35"/>
  <c r="AY43" i="35"/>
  <c r="AG36" i="35"/>
  <c r="AY41" i="35"/>
  <c r="AB46" i="35"/>
  <c r="AO35" i="35"/>
  <c r="AT47" i="35" l="1"/>
  <c r="AT48" i="35"/>
  <c r="AI39" i="35"/>
  <c r="AI38" i="35"/>
  <c r="AH38" i="35"/>
  <c r="AH39" i="35"/>
  <c r="AT30" i="35"/>
  <c r="AI30" i="35"/>
  <c r="J30" i="35"/>
  <c r="F36" i="35"/>
  <c r="D30" i="35"/>
  <c r="E41" i="35"/>
  <c r="AN48" i="35"/>
  <c r="AN47" i="35"/>
  <c r="AS30" i="35"/>
  <c r="I41" i="35"/>
  <c r="AD30" i="35"/>
  <c r="AN38" i="35"/>
  <c r="AN39" i="35"/>
  <c r="J31" i="35"/>
  <c r="I30" i="35"/>
  <c r="AQ30" i="35"/>
  <c r="AD48" i="35"/>
  <c r="AD47" i="35"/>
  <c r="AB47" i="35"/>
  <c r="AB48" i="35"/>
  <c r="AR48" i="35"/>
  <c r="AR47" i="35"/>
  <c r="AR38" i="35"/>
  <c r="AR39" i="35"/>
  <c r="AE30" i="35"/>
  <c r="AV30" i="35"/>
  <c r="AB38" i="35"/>
  <c r="AB39" i="35"/>
  <c r="AB30" i="35"/>
  <c r="AE47" i="35"/>
  <c r="AE48" i="35"/>
  <c r="AM48" i="35"/>
  <c r="AM47" i="35"/>
  <c r="AF47" i="35"/>
  <c r="AF48" i="35"/>
  <c r="E30" i="35"/>
  <c r="F30" i="35"/>
  <c r="E36" i="35"/>
  <c r="G30" i="35"/>
  <c r="H41" i="35"/>
  <c r="H59" i="35" s="1"/>
  <c r="D41" i="35"/>
  <c r="E31" i="35"/>
  <c r="I36" i="35"/>
  <c r="AA39" i="35"/>
  <c r="AA38" i="35"/>
  <c r="AH47" i="35"/>
  <c r="AH48" i="35"/>
  <c r="AW48" i="35"/>
  <c r="AW47" i="35"/>
  <c r="AG48" i="35"/>
  <c r="AG47" i="35"/>
  <c r="AJ30" i="35"/>
  <c r="AM39" i="35"/>
  <c r="AM38" i="35"/>
  <c r="AX48" i="35"/>
  <c r="AX47" i="35"/>
  <c r="AA30" i="35"/>
  <c r="AN30" i="35"/>
  <c r="AP48" i="35"/>
  <c r="AP47" i="35"/>
  <c r="AU30" i="35"/>
  <c r="AY30" i="35"/>
  <c r="AW38" i="35"/>
  <c r="AW39" i="35"/>
  <c r="AO38" i="35"/>
  <c r="AO39" i="35"/>
  <c r="AG38" i="35"/>
  <c r="AG39" i="35"/>
  <c r="AK30" i="35"/>
  <c r="AJ38" i="35"/>
  <c r="AJ39" i="35"/>
  <c r="Z47" i="35"/>
  <c r="J41" i="35" s="1"/>
  <c r="Z48" i="35"/>
  <c r="K41" i="35" s="1"/>
  <c r="C41" i="35"/>
  <c r="AQ47" i="35"/>
  <c r="AQ48" i="35"/>
  <c r="AF30" i="35"/>
  <c r="I31" i="35"/>
  <c r="AW30" i="35"/>
  <c r="AU39" i="35"/>
  <c r="AU38" i="35"/>
  <c r="H36" i="35"/>
  <c r="H54" i="35" s="1"/>
  <c r="D36" i="35"/>
  <c r="AL30" i="35"/>
  <c r="K30" i="35" s="1"/>
  <c r="C30" i="35"/>
  <c r="AL38" i="35"/>
  <c r="J35" i="35" s="1"/>
  <c r="AL39" i="35"/>
  <c r="G41" i="35"/>
  <c r="H31" i="35"/>
  <c r="H49" i="35" s="1"/>
  <c r="D31" i="35"/>
  <c r="AV39" i="35"/>
  <c r="AV38" i="35"/>
  <c r="AS38" i="35"/>
  <c r="AS39" i="35"/>
  <c r="AV48" i="35"/>
  <c r="AV47" i="35"/>
  <c r="AC30" i="35"/>
  <c r="AQ39" i="35"/>
  <c r="AQ38" i="35"/>
  <c r="F31" i="35"/>
  <c r="AJ48" i="35"/>
  <c r="AJ47" i="35"/>
  <c r="AR30" i="35"/>
  <c r="AM30" i="35"/>
  <c r="AP38" i="35"/>
  <c r="AP39" i="35"/>
  <c r="AK47" i="35"/>
  <c r="AK48" i="35"/>
  <c r="AC39" i="35"/>
  <c r="AC38" i="35"/>
  <c r="AE39" i="35"/>
  <c r="AE38" i="35"/>
  <c r="AU47" i="35"/>
  <c r="AU48" i="35"/>
  <c r="AF38" i="35"/>
  <c r="AF39" i="35"/>
  <c r="AY38" i="35"/>
  <c r="AY39" i="35"/>
  <c r="AT39" i="35"/>
  <c r="AT38" i="35"/>
  <c r="AH30" i="35"/>
  <c r="AO30" i="35"/>
  <c r="AG30" i="35"/>
  <c r="AD39" i="35"/>
  <c r="AD38" i="35"/>
  <c r="AK39" i="35"/>
  <c r="AK38" i="35"/>
  <c r="AO47" i="35"/>
  <c r="AO48" i="35"/>
  <c r="AY47" i="35"/>
  <c r="AY48" i="35"/>
  <c r="AI47" i="35"/>
  <c r="AI48" i="35"/>
  <c r="AA48" i="35"/>
  <c r="AA47" i="35"/>
  <c r="AC47" i="35"/>
  <c r="AC48" i="35"/>
  <c r="AX30" i="35"/>
  <c r="AS48" i="35"/>
  <c r="AS47" i="35"/>
  <c r="AX38" i="35"/>
  <c r="AX39" i="35"/>
  <c r="AP30" i="35"/>
  <c r="G36" i="35"/>
  <c r="Z39" i="35"/>
  <c r="K36" i="35" s="1"/>
  <c r="Z38" i="35"/>
  <c r="J36" i="35" s="1"/>
  <c r="C36" i="35"/>
  <c r="AL48" i="35"/>
  <c r="AL47" i="35"/>
  <c r="J40" i="35" s="1"/>
  <c r="H30" i="35"/>
  <c r="H48" i="35" s="1"/>
  <c r="F41" i="35"/>
  <c r="G31" i="35"/>
  <c r="Z30" i="35"/>
  <c r="K31" i="35" s="1"/>
  <c r="C31" i="35"/>
  <c r="E35" i="35"/>
  <c r="D35" i="35"/>
  <c r="H35" i="35"/>
  <c r="H53" i="35" s="1"/>
  <c r="C35" i="35"/>
  <c r="G35" i="35"/>
  <c r="B53" i="35"/>
  <c r="F35" i="35"/>
  <c r="I35" i="35"/>
  <c r="K35" i="35"/>
  <c r="L33" i="35"/>
  <c r="C51" i="35"/>
  <c r="F51" i="35"/>
  <c r="O33" i="35"/>
  <c r="O51" i="35" s="1"/>
  <c r="I60" i="35"/>
  <c r="R42" i="35"/>
  <c r="R60" i="35" s="1"/>
  <c r="F60" i="35"/>
  <c r="O42" i="35"/>
  <c r="O60" i="35" s="1"/>
  <c r="M34" i="35"/>
  <c r="M52" i="35" s="1"/>
  <c r="D52" i="35"/>
  <c r="D44" i="35"/>
  <c r="I44" i="35"/>
  <c r="H44" i="35"/>
  <c r="H62" i="35" s="1"/>
  <c r="B62" i="35"/>
  <c r="G44" i="35"/>
  <c r="C44" i="35"/>
  <c r="F44" i="35"/>
  <c r="E44" i="35"/>
  <c r="K44" i="35"/>
  <c r="J44" i="35"/>
  <c r="N37" i="35"/>
  <c r="N55" i="35" s="1"/>
  <c r="E55" i="35"/>
  <c r="G55" i="35"/>
  <c r="P37" i="35"/>
  <c r="P55" i="35" s="1"/>
  <c r="S32" i="35"/>
  <c r="T32" i="35"/>
  <c r="L50" i="35"/>
  <c r="H38" i="35"/>
  <c r="H56" i="35" s="1"/>
  <c r="H69" i="35" s="1"/>
  <c r="D38" i="35"/>
  <c r="G38" i="35"/>
  <c r="E38" i="35"/>
  <c r="C38" i="35"/>
  <c r="K38" i="35"/>
  <c r="F38" i="35"/>
  <c r="J38" i="35"/>
  <c r="B56" i="35"/>
  <c r="I38" i="35"/>
  <c r="G60" i="35"/>
  <c r="G68" i="35" s="1"/>
  <c r="P42" i="35"/>
  <c r="P60" i="35" s="1"/>
  <c r="I52" i="35"/>
  <c r="R34" i="35"/>
  <c r="R52" i="35" s="1"/>
  <c r="E52" i="35"/>
  <c r="N34" i="35"/>
  <c r="N52" i="35" s="1"/>
  <c r="C55" i="35"/>
  <c r="L37" i="35"/>
  <c r="D55" i="35"/>
  <c r="M37" i="35"/>
  <c r="M55" i="35" s="1"/>
  <c r="H43" i="35"/>
  <c r="H61" i="35" s="1"/>
  <c r="B61" i="35"/>
  <c r="D43" i="35"/>
  <c r="E43" i="35"/>
  <c r="F43" i="35"/>
  <c r="C43" i="35"/>
  <c r="G43" i="35"/>
  <c r="J43" i="35"/>
  <c r="K43" i="35"/>
  <c r="I43" i="35"/>
  <c r="C60" i="35"/>
  <c r="L42" i="35"/>
  <c r="F52" i="35"/>
  <c r="O34" i="35"/>
  <c r="O52" i="35" s="1"/>
  <c r="B57" i="35"/>
  <c r="I39" i="35"/>
  <c r="E39" i="35"/>
  <c r="G39" i="35"/>
  <c r="F39" i="35"/>
  <c r="H39" i="35"/>
  <c r="H57" i="35" s="1"/>
  <c r="C39" i="35"/>
  <c r="D39" i="35"/>
  <c r="K39" i="35"/>
  <c r="J39" i="35"/>
  <c r="F55" i="35"/>
  <c r="O37" i="35"/>
  <c r="O55" i="35" s="1"/>
  <c r="O68" i="35" s="1"/>
  <c r="I55" i="35"/>
  <c r="R37" i="35"/>
  <c r="R55" i="35" s="1"/>
  <c r="R68" i="35" s="1"/>
  <c r="E68" i="35"/>
  <c r="D51" i="35"/>
  <c r="M33" i="35"/>
  <c r="M51" i="35" s="1"/>
  <c r="P68" i="35"/>
  <c r="F68" i="35"/>
  <c r="R33" i="35"/>
  <c r="R51" i="35" s="1"/>
  <c r="I51" i="35"/>
  <c r="G51" i="35"/>
  <c r="P33" i="35"/>
  <c r="P51" i="35" s="1"/>
  <c r="I68" i="35"/>
  <c r="J50" i="35"/>
  <c r="C68" i="35"/>
  <c r="K50" i="35"/>
  <c r="N33" i="35"/>
  <c r="N51" i="35" s="1"/>
  <c r="E51" i="35"/>
  <c r="D60" i="35"/>
  <c r="M42" i="35"/>
  <c r="M60" i="35" s="1"/>
  <c r="M68" i="35" s="1"/>
  <c r="E60" i="35"/>
  <c r="N42" i="35"/>
  <c r="N60" i="35" s="1"/>
  <c r="N68" i="35" s="1"/>
  <c r="D68" i="35"/>
  <c r="H70" i="35"/>
  <c r="G52" i="35"/>
  <c r="P34" i="35"/>
  <c r="P52" i="35" s="1"/>
  <c r="L34" i="35"/>
  <c r="C52" i="35"/>
  <c r="E40" i="35"/>
  <c r="D40" i="35"/>
  <c r="H40" i="35"/>
  <c r="H58" i="35" s="1"/>
  <c r="C40" i="35"/>
  <c r="G40" i="35"/>
  <c r="B58" i="35"/>
  <c r="F40" i="35"/>
  <c r="I40" i="35"/>
  <c r="K40" i="35"/>
  <c r="K52" i="35" l="1"/>
  <c r="J52" i="35"/>
  <c r="F57" i="35"/>
  <c r="O39" i="35"/>
  <c r="O57" i="35" s="1"/>
  <c r="K60" i="35"/>
  <c r="J60" i="35"/>
  <c r="G61" i="35"/>
  <c r="P43" i="35"/>
  <c r="P61" i="35" s="1"/>
  <c r="D61" i="35"/>
  <c r="M43" i="35"/>
  <c r="M61" i="35" s="1"/>
  <c r="F56" i="35"/>
  <c r="O38" i="35"/>
  <c r="O56" i="35" s="1"/>
  <c r="G56" i="35"/>
  <c r="P38" i="35"/>
  <c r="P56" i="35" s="1"/>
  <c r="E62" i="35"/>
  <c r="N44" i="35"/>
  <c r="N62" i="35" s="1"/>
  <c r="F53" i="35"/>
  <c r="O35" i="35"/>
  <c r="O53" i="35" s="1"/>
  <c r="C49" i="35"/>
  <c r="L31" i="35"/>
  <c r="H66" i="35"/>
  <c r="D49" i="35"/>
  <c r="M31" i="35"/>
  <c r="M49" i="35" s="1"/>
  <c r="I49" i="35"/>
  <c r="R31" i="35"/>
  <c r="R49" i="35" s="1"/>
  <c r="C59" i="35"/>
  <c r="L41" i="35"/>
  <c r="E49" i="35"/>
  <c r="N31" i="35"/>
  <c r="N49" i="35" s="1"/>
  <c r="E54" i="35"/>
  <c r="N36" i="35"/>
  <c r="N54" i="35" s="1"/>
  <c r="I59" i="35"/>
  <c r="R41" i="35"/>
  <c r="R59" i="35" s="1"/>
  <c r="E59" i="35"/>
  <c r="N41" i="35"/>
  <c r="N59" i="35" s="1"/>
  <c r="L52" i="35"/>
  <c r="T34" i="35"/>
  <c r="S34" i="35"/>
  <c r="D57" i="35"/>
  <c r="D70" i="35" s="1"/>
  <c r="M39" i="35"/>
  <c r="M57" i="35" s="1"/>
  <c r="G57" i="35"/>
  <c r="P39" i="35"/>
  <c r="P57" i="35" s="1"/>
  <c r="O70" i="35"/>
  <c r="I61" i="35"/>
  <c r="R43" i="35"/>
  <c r="R61" i="35" s="1"/>
  <c r="C61" i="35"/>
  <c r="L43" i="35"/>
  <c r="L55" i="35"/>
  <c r="S37" i="35"/>
  <c r="T37" i="35"/>
  <c r="I56" i="35"/>
  <c r="I69" i="35" s="1"/>
  <c r="R38" i="35"/>
  <c r="R56" i="35" s="1"/>
  <c r="R69" i="35" s="1"/>
  <c r="D56" i="35"/>
  <c r="D69" i="35" s="1"/>
  <c r="M38" i="35"/>
  <c r="M56" i="35" s="1"/>
  <c r="M69" i="35" s="1"/>
  <c r="F62" i="35"/>
  <c r="O44" i="35"/>
  <c r="O62" i="35" s="1"/>
  <c r="D53" i="35"/>
  <c r="M35" i="35"/>
  <c r="M53" i="35" s="1"/>
  <c r="H67" i="35"/>
  <c r="C48" i="35"/>
  <c r="L30" i="35"/>
  <c r="D59" i="35"/>
  <c r="M41" i="35"/>
  <c r="M59" i="35" s="1"/>
  <c r="F48" i="35"/>
  <c r="O30" i="35"/>
  <c r="O48" i="35" s="1"/>
  <c r="D48" i="35"/>
  <c r="M30" i="35"/>
  <c r="M48" i="35" s="1"/>
  <c r="C58" i="35"/>
  <c r="L40" i="35"/>
  <c r="D58" i="35"/>
  <c r="M40" i="35"/>
  <c r="M58" i="35" s="1"/>
  <c r="P69" i="35"/>
  <c r="C57" i="35"/>
  <c r="L39" i="35"/>
  <c r="E57" i="35"/>
  <c r="E70" i="35" s="1"/>
  <c r="N39" i="35"/>
  <c r="N57" i="35" s="1"/>
  <c r="F70" i="35"/>
  <c r="F61" i="35"/>
  <c r="F69" i="35" s="1"/>
  <c r="O43" i="35"/>
  <c r="O61" i="35" s="1"/>
  <c r="O69" i="35" s="1"/>
  <c r="K55" i="35"/>
  <c r="K68" i="35" s="1"/>
  <c r="J55" i="35"/>
  <c r="J68" i="35" s="1"/>
  <c r="C56" i="35"/>
  <c r="L38" i="35"/>
  <c r="L44" i="35"/>
  <c r="C62" i="35"/>
  <c r="I62" i="35"/>
  <c r="R44" i="35"/>
  <c r="R62" i="35" s="1"/>
  <c r="K51" i="35"/>
  <c r="J51" i="35"/>
  <c r="C69" i="35"/>
  <c r="G53" i="35"/>
  <c r="P35" i="35"/>
  <c r="P53" i="35" s="1"/>
  <c r="E53" i="35"/>
  <c r="N35" i="35"/>
  <c r="N53" i="35" s="1"/>
  <c r="G49" i="35"/>
  <c r="P31" i="35"/>
  <c r="P49" i="35" s="1"/>
  <c r="G54" i="35"/>
  <c r="P36" i="35"/>
  <c r="P54" i="35" s="1"/>
  <c r="F49" i="35"/>
  <c r="O31" i="35"/>
  <c r="O49" i="35" s="1"/>
  <c r="G59" i="35"/>
  <c r="P41" i="35"/>
  <c r="P59" i="35" s="1"/>
  <c r="E48" i="35"/>
  <c r="N30" i="35"/>
  <c r="N48" i="35" s="1"/>
  <c r="F54" i="35"/>
  <c r="O36" i="35"/>
  <c r="O54" i="35" s="1"/>
  <c r="F58" i="35"/>
  <c r="O40" i="35"/>
  <c r="O58" i="35" s="1"/>
  <c r="R40" i="35"/>
  <c r="R58" i="35" s="1"/>
  <c r="I58" i="35"/>
  <c r="G58" i="35"/>
  <c r="P40" i="35"/>
  <c r="P58" i="35" s="1"/>
  <c r="E58" i="35"/>
  <c r="N40" i="35"/>
  <c r="N58" i="35" s="1"/>
  <c r="G69" i="35"/>
  <c r="I57" i="35"/>
  <c r="I70" i="35" s="1"/>
  <c r="R39" i="35"/>
  <c r="R57" i="35" s="1"/>
  <c r="R70" i="35" s="1"/>
  <c r="T42" i="35"/>
  <c r="S42" i="35"/>
  <c r="L60" i="35"/>
  <c r="E61" i="35"/>
  <c r="N43" i="35"/>
  <c r="N61" i="35" s="1"/>
  <c r="N70" i="35"/>
  <c r="E56" i="35"/>
  <c r="E69" i="35" s="1"/>
  <c r="N38" i="35"/>
  <c r="N56" i="35" s="1"/>
  <c r="N69" i="35" s="1"/>
  <c r="T50" i="35"/>
  <c r="S50" i="35"/>
  <c r="G62" i="35"/>
  <c r="G70" i="35" s="1"/>
  <c r="P44" i="35"/>
  <c r="P62" i="35" s="1"/>
  <c r="P70" i="35" s="1"/>
  <c r="D62" i="35"/>
  <c r="M44" i="35"/>
  <c r="M62" i="35" s="1"/>
  <c r="M70" i="35" s="1"/>
  <c r="L51" i="35"/>
  <c r="T33" i="35"/>
  <c r="S33" i="35"/>
  <c r="I53" i="35"/>
  <c r="R35" i="35"/>
  <c r="R53" i="35" s="1"/>
  <c r="C53" i="35"/>
  <c r="L35" i="35"/>
  <c r="F59" i="35"/>
  <c r="O41" i="35"/>
  <c r="O59" i="35" s="1"/>
  <c r="C54" i="35"/>
  <c r="L36" i="35"/>
  <c r="D54" i="35"/>
  <c r="M36" i="35"/>
  <c r="M54" i="35" s="1"/>
  <c r="I54" i="35"/>
  <c r="R36" i="35"/>
  <c r="R54" i="35" s="1"/>
  <c r="G48" i="35"/>
  <c r="G66" i="35" s="1"/>
  <c r="P30" i="35"/>
  <c r="P48" i="35" s="1"/>
  <c r="P66" i="35" s="1"/>
  <c r="I48" i="35"/>
  <c r="R30" i="35"/>
  <c r="R48" i="35" s="1"/>
  <c r="E67" i="35" l="1"/>
  <c r="P67" i="35"/>
  <c r="I66" i="35"/>
  <c r="N67" i="35"/>
  <c r="K62" i="35"/>
  <c r="J62" i="35"/>
  <c r="S39" i="35"/>
  <c r="L57" i="35"/>
  <c r="T39" i="35"/>
  <c r="K58" i="35"/>
  <c r="J58" i="35"/>
  <c r="F66" i="35"/>
  <c r="K48" i="35"/>
  <c r="C66" i="35"/>
  <c r="J48" i="35"/>
  <c r="L61" i="35"/>
  <c r="T43" i="35"/>
  <c r="S43" i="35"/>
  <c r="R67" i="35"/>
  <c r="H71" i="35"/>
  <c r="S51" i="35"/>
  <c r="T51" i="35"/>
  <c r="L69" i="35"/>
  <c r="N66" i="35"/>
  <c r="N71" i="35" s="1"/>
  <c r="O67" i="35"/>
  <c r="T44" i="35"/>
  <c r="S44" i="35"/>
  <c r="L62" i="35"/>
  <c r="J57" i="35"/>
  <c r="K57" i="35"/>
  <c r="M66" i="35"/>
  <c r="K61" i="35"/>
  <c r="J61" i="35"/>
  <c r="S52" i="35"/>
  <c r="T52" i="35"/>
  <c r="L70" i="35"/>
  <c r="I67" i="35"/>
  <c r="T31" i="35"/>
  <c r="L49" i="35"/>
  <c r="S31" i="35"/>
  <c r="J70" i="35"/>
  <c r="K54" i="35"/>
  <c r="J54" i="35"/>
  <c r="P71" i="35"/>
  <c r="T60" i="35"/>
  <c r="S60" i="35"/>
  <c r="E66" i="35"/>
  <c r="E71" i="35" s="1"/>
  <c r="F67" i="35"/>
  <c r="G67" i="35"/>
  <c r="G71" i="35" s="1"/>
  <c r="L56" i="35"/>
  <c r="T38" i="35"/>
  <c r="S38" i="35"/>
  <c r="D66" i="35"/>
  <c r="L59" i="35"/>
  <c r="T41" i="35"/>
  <c r="S41" i="35"/>
  <c r="M67" i="35"/>
  <c r="K49" i="35"/>
  <c r="J49" i="35"/>
  <c r="C67" i="35"/>
  <c r="C70" i="35"/>
  <c r="K53" i="35"/>
  <c r="J53" i="35"/>
  <c r="R66" i="35"/>
  <c r="S36" i="35"/>
  <c r="T36" i="35"/>
  <c r="L54" i="35"/>
  <c r="S35" i="35"/>
  <c r="L53" i="35"/>
  <c r="T35" i="35"/>
  <c r="L68" i="35"/>
  <c r="J56" i="35"/>
  <c r="J69" i="35" s="1"/>
  <c r="K56" i="35"/>
  <c r="K69" i="35" s="1"/>
  <c r="T40" i="35"/>
  <c r="L58" i="35"/>
  <c r="S40" i="35"/>
  <c r="O66" i="35"/>
  <c r="O71" i="35" s="1"/>
  <c r="T30" i="35"/>
  <c r="L48" i="35"/>
  <c r="S30" i="35"/>
  <c r="T55" i="35"/>
  <c r="T68" i="35" s="1"/>
  <c r="S55" i="35"/>
  <c r="S68" i="35" s="1"/>
  <c r="K59" i="35"/>
  <c r="J59" i="35"/>
  <c r="D67" i="35"/>
  <c r="K70" i="35"/>
  <c r="I71" i="35" l="1"/>
  <c r="I73" i="35" s="1"/>
  <c r="J67" i="35"/>
  <c r="J66" i="35"/>
  <c r="E75" i="35"/>
  <c r="E24" i="35" s="1"/>
  <c r="E25" i="35" s="1"/>
  <c r="E73" i="35"/>
  <c r="G73" i="35"/>
  <c r="G75" i="35"/>
  <c r="G24" i="35" s="1"/>
  <c r="G25" i="35" s="1"/>
  <c r="C71" i="35"/>
  <c r="O73" i="35"/>
  <c r="O75" i="35"/>
  <c r="R71" i="35"/>
  <c r="K67" i="35"/>
  <c r="T59" i="35"/>
  <c r="S59" i="35"/>
  <c r="T56" i="35"/>
  <c r="T69" i="35" s="1"/>
  <c r="S56" i="35"/>
  <c r="P73" i="35"/>
  <c r="P75" i="35"/>
  <c r="S62" i="35"/>
  <c r="T62" i="35"/>
  <c r="K66" i="35"/>
  <c r="S53" i="35"/>
  <c r="T53" i="35"/>
  <c r="L66" i="35"/>
  <c r="S48" i="35"/>
  <c r="T48" i="35"/>
  <c r="S58" i="35"/>
  <c r="T58" i="35"/>
  <c r="T54" i="35"/>
  <c r="S54" i="35"/>
  <c r="D71" i="35"/>
  <c r="T49" i="35"/>
  <c r="L67" i="35"/>
  <c r="S49" i="35"/>
  <c r="M71" i="35"/>
  <c r="N73" i="35"/>
  <c r="N75" i="35"/>
  <c r="H75" i="35"/>
  <c r="H24" i="35" s="1"/>
  <c r="H73" i="35"/>
  <c r="S61" i="35"/>
  <c r="S69" i="35" s="1"/>
  <c r="T61" i="35"/>
  <c r="F71" i="35"/>
  <c r="T57" i="35"/>
  <c r="T70" i="35" s="1"/>
  <c r="S57" i="35"/>
  <c r="S70" i="35" s="1"/>
  <c r="J71" i="35" l="1"/>
  <c r="I75" i="35"/>
  <c r="I24" i="35" s="1"/>
  <c r="S66" i="35"/>
  <c r="K71" i="35"/>
  <c r="J73" i="35"/>
  <c r="J75" i="35"/>
  <c r="T67" i="35"/>
  <c r="L71" i="35"/>
  <c r="F75" i="35"/>
  <c r="F24" i="35" s="1"/>
  <c r="F25" i="35" s="1"/>
  <c r="F73" i="35"/>
  <c r="D73" i="35"/>
  <c r="D75" i="35"/>
  <c r="D24" i="35" s="1"/>
  <c r="D25" i="35" s="1"/>
  <c r="R75" i="35"/>
  <c r="I25" i="35" s="1"/>
  <c r="R73" i="35"/>
  <c r="M73" i="35"/>
  <c r="M75" i="35"/>
  <c r="K73" i="35"/>
  <c r="K75" i="35"/>
  <c r="J24" i="35" s="1"/>
  <c r="J25" i="35" s="1"/>
  <c r="S67" i="35"/>
  <c r="S71" i="35" s="1"/>
  <c r="T66" i="35"/>
  <c r="T71" i="35" s="1"/>
  <c r="C73" i="35"/>
  <c r="C75" i="35"/>
  <c r="C24" i="35" s="1"/>
  <c r="C25" i="35" s="1"/>
  <c r="S73" i="35" l="1"/>
  <c r="S75" i="35"/>
  <c r="L73" i="35"/>
  <c r="L75" i="35"/>
  <c r="T73" i="35"/>
  <c r="T75" i="35"/>
</calcChain>
</file>

<file path=xl/comments1.xml><?xml version="1.0" encoding="utf-8"?>
<comments xmlns="http://schemas.openxmlformats.org/spreadsheetml/2006/main">
  <authors>
    <author>作成者</author>
  </authors>
  <commentList>
    <comment ref="M9" authorId="0" shapeId="0">
      <text>
        <r>
          <rPr>
            <sz val="8"/>
            <color indexed="81"/>
            <rFont val="ＭＳ Ｐゴシック"/>
            <family val="3"/>
            <charset val="128"/>
          </rPr>
          <t>太陽光発電は
リストからプルダウン</t>
        </r>
      </text>
    </comment>
    <comment ref="B13" authorId="0" shapeId="0">
      <text>
        <r>
          <rPr>
            <sz val="8"/>
            <color indexed="81"/>
            <rFont val="ＭＳ Ｐゴシック"/>
            <family val="3"/>
            <charset val="128"/>
          </rPr>
          <t>建物用途は、
プルダウンより選択</t>
        </r>
      </text>
    </comment>
    <comment ref="M14" authorId="0" shapeId="0">
      <text>
        <r>
          <rPr>
            <sz val="8"/>
            <color indexed="81"/>
            <rFont val="ＭＳ Ｐゴシック"/>
            <family val="3"/>
            <charset val="128"/>
          </rPr>
          <t>太陽光発電は
リストからプルダウン</t>
        </r>
      </text>
    </comment>
  </commentList>
</comments>
</file>

<file path=xl/sharedStrings.xml><?xml version="1.0" encoding="utf-8"?>
<sst xmlns="http://schemas.openxmlformats.org/spreadsheetml/2006/main" count="619" uniqueCount="268">
  <si>
    <t>その他</t>
    <rPh sb="2" eb="3">
      <t>タ</t>
    </rPh>
    <phoneticPr fontId="4"/>
  </si>
  <si>
    <t>事務所モデル</t>
  </si>
  <si>
    <t>ビジネスホテルモデル</t>
  </si>
  <si>
    <t>シティホテルモデル</t>
  </si>
  <si>
    <t>総合病院モデル</t>
  </si>
  <si>
    <t>福祉施設モデル</t>
  </si>
  <si>
    <t>クリニックモデル</t>
  </si>
  <si>
    <t>学校モデル</t>
  </si>
  <si>
    <t>幼稚園モデル</t>
  </si>
  <si>
    <t>大学モデル</t>
  </si>
  <si>
    <t>講堂モデル</t>
  </si>
  <si>
    <t>飲食店モデル</t>
  </si>
  <si>
    <t>工場モデル</t>
  </si>
  <si>
    <t>太陽光発電</t>
  </si>
  <si>
    <t>昇降機</t>
  </si>
  <si>
    <t>空気調和設備</t>
  </si>
  <si>
    <t>機械換気設備</t>
  </si>
  <si>
    <t>照明設備</t>
  </si>
  <si>
    <t>給湯設備</t>
  </si>
  <si>
    <t>設計値</t>
    <rPh sb="0" eb="2">
      <t>セッケイ</t>
    </rPh>
    <rPh sb="2" eb="3">
      <t>チ</t>
    </rPh>
    <phoneticPr fontId="4"/>
  </si>
  <si>
    <t>基準値</t>
    <rPh sb="0" eb="2">
      <t>キジュン</t>
    </rPh>
    <rPh sb="2" eb="3">
      <t>チ</t>
    </rPh>
    <phoneticPr fontId="4"/>
  </si>
  <si>
    <t>6地域</t>
    <rPh sb="1" eb="3">
      <t>チイキ</t>
    </rPh>
    <phoneticPr fontId="2"/>
  </si>
  <si>
    <t>計算シート建物用途</t>
    <rPh sb="0" eb="2">
      <t>ケイサン</t>
    </rPh>
    <rPh sb="5" eb="7">
      <t>タテモノ</t>
    </rPh>
    <rPh sb="7" eb="9">
      <t>ヨウト</t>
    </rPh>
    <phoneticPr fontId="2"/>
  </si>
  <si>
    <t>建物用途CD</t>
    <rPh sb="0" eb="2">
      <t>タテモノ</t>
    </rPh>
    <rPh sb="2" eb="4">
      <t>ヨウト</t>
    </rPh>
    <phoneticPr fontId="2"/>
  </si>
  <si>
    <t>建物用途名</t>
    <rPh sb="4" eb="5">
      <t>メイ</t>
    </rPh>
    <phoneticPr fontId="2"/>
  </si>
  <si>
    <t>1地域</t>
    <rPh sb="1" eb="3">
      <t>チイキ</t>
    </rPh>
    <phoneticPr fontId="2"/>
  </si>
  <si>
    <t>2地域</t>
    <rPh sb="1" eb="3">
      <t>チイキ</t>
    </rPh>
    <phoneticPr fontId="2"/>
  </si>
  <si>
    <t>3地域</t>
    <rPh sb="1" eb="3">
      <t>チイキ</t>
    </rPh>
    <phoneticPr fontId="2"/>
  </si>
  <si>
    <t>4地域</t>
    <rPh sb="1" eb="3">
      <t>チイキ</t>
    </rPh>
    <phoneticPr fontId="2"/>
  </si>
  <si>
    <t>5地域</t>
    <rPh sb="1" eb="3">
      <t>チイキ</t>
    </rPh>
    <phoneticPr fontId="2"/>
  </si>
  <si>
    <t>7地域</t>
    <rPh sb="1" eb="3">
      <t>チイキ</t>
    </rPh>
    <phoneticPr fontId="2"/>
  </si>
  <si>
    <t>8地域</t>
    <rPh sb="1" eb="3">
      <t>チイキ</t>
    </rPh>
    <phoneticPr fontId="2"/>
  </si>
  <si>
    <t>地域名称</t>
    <rPh sb="0" eb="2">
      <t>チイキ</t>
    </rPh>
    <rPh sb="2" eb="4">
      <t>メイショウ</t>
    </rPh>
    <phoneticPr fontId="2"/>
  </si>
  <si>
    <t>地域CD</t>
    <phoneticPr fontId="2"/>
  </si>
  <si>
    <t>地域CD</t>
    <rPh sb="0" eb="2">
      <t>チイキ</t>
    </rPh>
    <phoneticPr fontId="2"/>
  </si>
  <si>
    <t>AREA</t>
  </si>
  <si>
    <t>$A</t>
    <phoneticPr fontId="2"/>
  </si>
  <si>
    <t>行範囲</t>
    <rPh sb="0" eb="1">
      <t>ギョウ</t>
    </rPh>
    <phoneticPr fontId="7"/>
  </si>
  <si>
    <t>開始行</t>
  </si>
  <si>
    <t>最終行</t>
  </si>
  <si>
    <t>列範囲</t>
    <rPh sb="0" eb="1">
      <t>レツ</t>
    </rPh>
    <rPh sb="1" eb="3">
      <t>ハンイ</t>
    </rPh>
    <phoneticPr fontId="7"/>
  </si>
  <si>
    <t>開始列</t>
    <rPh sb="0" eb="2">
      <t>カイシ</t>
    </rPh>
    <rPh sb="2" eb="3">
      <t>レツ</t>
    </rPh>
    <phoneticPr fontId="2"/>
  </si>
  <si>
    <t>最右列</t>
    <rPh sb="0" eb="1">
      <t>サイ</t>
    </rPh>
    <rPh sb="1" eb="2">
      <t>ミギ</t>
    </rPh>
    <rPh sb="2" eb="3">
      <t>レツ</t>
    </rPh>
    <phoneticPr fontId="2"/>
  </si>
  <si>
    <t>項目名範囲</t>
    <rPh sb="0" eb="2">
      <t>コウモク</t>
    </rPh>
    <rPh sb="2" eb="3">
      <t>メイ</t>
    </rPh>
    <rPh sb="3" eb="5">
      <t>ハンイ</t>
    </rPh>
    <phoneticPr fontId="7"/>
  </si>
  <si>
    <t>データ範囲</t>
    <rPh sb="3" eb="5">
      <t>ハンイ</t>
    </rPh>
    <phoneticPr fontId="7"/>
  </si>
  <si>
    <t>Sheet</t>
  </si>
  <si>
    <t>$A:$A</t>
    <phoneticPr fontId="2"/>
  </si>
  <si>
    <t>$B</t>
    <phoneticPr fontId="2"/>
  </si>
  <si>
    <t>一次エネ消費量</t>
    <rPh sb="0" eb="2">
      <t>イチジ</t>
    </rPh>
    <rPh sb="4" eb="7">
      <t>ショウヒリョウ</t>
    </rPh>
    <phoneticPr fontId="2"/>
  </si>
  <si>
    <t>建物全体</t>
    <phoneticPr fontId="2"/>
  </si>
  <si>
    <t>$C</t>
    <phoneticPr fontId="2"/>
  </si>
  <si>
    <t>$D</t>
    <phoneticPr fontId="2"/>
  </si>
  <si>
    <t>$E</t>
    <phoneticPr fontId="2"/>
  </si>
  <si>
    <t>$F</t>
    <phoneticPr fontId="2"/>
  </si>
  <si>
    <t>$G</t>
    <phoneticPr fontId="2"/>
  </si>
  <si>
    <t>$H</t>
    <phoneticPr fontId="2"/>
  </si>
  <si>
    <t>$J</t>
    <phoneticPr fontId="2"/>
  </si>
  <si>
    <t>◆データ取得</t>
    <rPh sb="4" eb="6">
      <t>シュトク</t>
    </rPh>
    <phoneticPr fontId="2"/>
  </si>
  <si>
    <t>あり</t>
    <phoneticPr fontId="2"/>
  </si>
  <si>
    <t>なし</t>
    <phoneticPr fontId="2"/>
  </si>
  <si>
    <t>太陽光発電有無</t>
    <rPh sb="0" eb="3">
      <t>タイヨウコウ</t>
    </rPh>
    <rPh sb="3" eb="5">
      <t>ハツデン</t>
    </rPh>
    <rPh sb="5" eb="7">
      <t>ウム</t>
    </rPh>
    <phoneticPr fontId="2"/>
  </si>
  <si>
    <t>Data</t>
    <phoneticPr fontId="2"/>
  </si>
  <si>
    <t>国交省算定値</t>
    <rPh sb="0" eb="3">
      <t>コッコウショウ</t>
    </rPh>
    <rPh sb="3" eb="5">
      <t>サンテイ</t>
    </rPh>
    <rPh sb="5" eb="6">
      <t>チ</t>
    </rPh>
    <phoneticPr fontId="2"/>
  </si>
  <si>
    <t>$I</t>
    <phoneticPr fontId="2"/>
  </si>
  <si>
    <t>建物用途</t>
    <rPh sb="0" eb="2">
      <t>タテモノ</t>
    </rPh>
    <rPh sb="2" eb="4">
      <t>ヨウト</t>
    </rPh>
    <phoneticPr fontId="2"/>
  </si>
  <si>
    <t>厨房</t>
    <rPh sb="0" eb="2">
      <t>チュウボウ</t>
    </rPh>
    <phoneticPr fontId="2"/>
  </si>
  <si>
    <t>駐車場</t>
    <rPh sb="0" eb="3">
      <t>チュウシャジョウ</t>
    </rPh>
    <phoneticPr fontId="2"/>
  </si>
  <si>
    <t>１．計算結果</t>
    <rPh sb="2" eb="4">
      <t>ケイサン</t>
    </rPh>
    <rPh sb="4" eb="6">
      <t>ケッカ</t>
    </rPh>
    <phoneticPr fontId="2"/>
  </si>
  <si>
    <t>地域区分</t>
    <rPh sb="0" eb="2">
      <t>チイキ</t>
    </rPh>
    <rPh sb="2" eb="4">
      <t>クブン</t>
    </rPh>
    <phoneticPr fontId="2"/>
  </si>
  <si>
    <t>集計結果</t>
    <rPh sb="0" eb="2">
      <t>シュウケイ</t>
    </rPh>
    <rPh sb="2" eb="4">
      <t>ケッカ</t>
    </rPh>
    <phoneticPr fontId="2"/>
  </si>
  <si>
    <t>計算対象床面積[㎡]</t>
    <rPh sb="0" eb="2">
      <t>ケイサン</t>
    </rPh>
    <rPh sb="2" eb="4">
      <t>タイショウ</t>
    </rPh>
    <rPh sb="4" eb="7">
      <t>ユカメンセキ</t>
    </rPh>
    <phoneticPr fontId="2"/>
  </si>
  <si>
    <t>２．内訳</t>
    <rPh sb="2" eb="4">
      <t>ウチワケ</t>
    </rPh>
    <phoneticPr fontId="2"/>
  </si>
  <si>
    <t>BPIm</t>
    <phoneticPr fontId="2"/>
  </si>
  <si>
    <t>BEIm</t>
    <phoneticPr fontId="2"/>
  </si>
  <si>
    <t>AC</t>
    <phoneticPr fontId="2"/>
  </si>
  <si>
    <t>V</t>
    <phoneticPr fontId="2"/>
  </si>
  <si>
    <t>L</t>
    <phoneticPr fontId="2"/>
  </si>
  <si>
    <t>HW</t>
    <phoneticPr fontId="2"/>
  </si>
  <si>
    <t>EV</t>
    <phoneticPr fontId="2"/>
  </si>
  <si>
    <t>PV</t>
    <phoneticPr fontId="2"/>
  </si>
  <si>
    <t>建築物の名称</t>
    <rPh sb="0" eb="3">
      <t>ケンチクブツ</t>
    </rPh>
    <rPh sb="4" eb="6">
      <t>メイショウ</t>
    </rPh>
    <phoneticPr fontId="2"/>
  </si>
  <si>
    <t>複数用途</t>
    <rPh sb="0" eb="2">
      <t>フクスウ</t>
    </rPh>
    <rPh sb="2" eb="4">
      <t>ヨウト</t>
    </rPh>
    <phoneticPr fontId="2"/>
  </si>
  <si>
    <t>アスレチック場</t>
  </si>
  <si>
    <t>体育館</t>
  </si>
  <si>
    <t>公衆浴場</t>
  </si>
  <si>
    <t>映画館</t>
  </si>
  <si>
    <t>図書館</t>
  </si>
  <si>
    <t>博物館</t>
  </si>
  <si>
    <t>劇場</t>
  </si>
  <si>
    <t>カラオケボックス</t>
  </si>
  <si>
    <t>ボーリング場</t>
  </si>
  <si>
    <t>ぱちんこ屋</t>
  </si>
  <si>
    <t>競馬場又は競輪場</t>
  </si>
  <si>
    <t>社寺</t>
  </si>
  <si>
    <t>室用途CD</t>
    <rPh sb="0" eb="1">
      <t>シツ</t>
    </rPh>
    <rPh sb="1" eb="3">
      <t>ヨウト</t>
    </rPh>
    <phoneticPr fontId="2"/>
  </si>
  <si>
    <t>建物室用途CD</t>
    <rPh sb="0" eb="2">
      <t>タテモノ</t>
    </rPh>
    <rPh sb="2" eb="3">
      <t>シツ</t>
    </rPh>
    <rPh sb="3" eb="5">
      <t>ヨウト</t>
    </rPh>
    <phoneticPr fontId="2"/>
  </si>
  <si>
    <t>建物室用途</t>
    <rPh sb="0" eb="2">
      <t>タテモノ</t>
    </rPh>
    <rPh sb="2" eb="3">
      <t>シツ</t>
    </rPh>
    <rPh sb="3" eb="5">
      <t>ヨウト</t>
    </rPh>
    <phoneticPr fontId="2"/>
  </si>
  <si>
    <t>室用途名</t>
    <rPh sb="0" eb="1">
      <t>シツ</t>
    </rPh>
    <rPh sb="3" eb="4">
      <t>メイ</t>
    </rPh>
    <phoneticPr fontId="2"/>
  </si>
  <si>
    <t>事務所モデル</t>
    <rPh sb="0" eb="2">
      <t>ジム</t>
    </rPh>
    <rPh sb="2" eb="3">
      <t>ショ</t>
    </rPh>
    <phoneticPr fontId="3"/>
  </si>
  <si>
    <t>ビジネスホテルモデル</t>
    <phoneticPr fontId="2"/>
  </si>
  <si>
    <t>シティホテルモデル</t>
    <phoneticPr fontId="2"/>
  </si>
  <si>
    <t>総合病院モデル</t>
    <rPh sb="0" eb="2">
      <t>ソウゴウ</t>
    </rPh>
    <rPh sb="2" eb="4">
      <t>ビョウイン</t>
    </rPh>
    <phoneticPr fontId="3"/>
  </si>
  <si>
    <t>福祉施設モデル</t>
    <rPh sb="0" eb="2">
      <t>フクシ</t>
    </rPh>
    <rPh sb="2" eb="4">
      <t>シセツ</t>
    </rPh>
    <phoneticPr fontId="3"/>
  </si>
  <si>
    <t>クリニックモデル</t>
    <phoneticPr fontId="2"/>
  </si>
  <si>
    <t>学校モデル</t>
    <rPh sb="0" eb="2">
      <t>ガッコウ</t>
    </rPh>
    <phoneticPr fontId="3"/>
  </si>
  <si>
    <t>幼稚園モデル</t>
    <rPh sb="0" eb="3">
      <t>ヨウチエン</t>
    </rPh>
    <phoneticPr fontId="3"/>
  </si>
  <si>
    <t>大学モデル</t>
    <rPh sb="0" eb="2">
      <t>ダイガク</t>
    </rPh>
    <phoneticPr fontId="3"/>
  </si>
  <si>
    <t>講堂モデル</t>
    <rPh sb="0" eb="2">
      <t>コウドウ</t>
    </rPh>
    <phoneticPr fontId="3"/>
  </si>
  <si>
    <t>大規模物販店舗モデル</t>
  </si>
  <si>
    <t>大規模物販店舗モデル</t>
    <rPh sb="0" eb="3">
      <t>ダイキボ</t>
    </rPh>
    <rPh sb="3" eb="5">
      <t>ブッパン</t>
    </rPh>
    <rPh sb="5" eb="7">
      <t>テンポ</t>
    </rPh>
    <phoneticPr fontId="3"/>
  </si>
  <si>
    <t>小規模物販店舗モデル</t>
  </si>
  <si>
    <t>小規模物販店舗モデル</t>
    <rPh sb="0" eb="3">
      <t>ショウキボ</t>
    </rPh>
    <rPh sb="3" eb="5">
      <t>ブッパン</t>
    </rPh>
    <rPh sb="5" eb="7">
      <t>テンポ</t>
    </rPh>
    <phoneticPr fontId="3"/>
  </si>
  <si>
    <t>飲食店モデル</t>
    <rPh sb="0" eb="2">
      <t>インショク</t>
    </rPh>
    <rPh sb="2" eb="3">
      <t>テン</t>
    </rPh>
    <phoneticPr fontId="3"/>
  </si>
  <si>
    <t>集会所モデル</t>
    <phoneticPr fontId="2"/>
  </si>
  <si>
    <t>工場モデル</t>
    <phoneticPr fontId="2"/>
  </si>
  <si>
    <t>0101</t>
  </si>
  <si>
    <t>0201</t>
  </si>
  <si>
    <t>0301</t>
  </si>
  <si>
    <t>0401</t>
  </si>
  <si>
    <t>0501</t>
  </si>
  <si>
    <t>0601</t>
  </si>
  <si>
    <t>0701</t>
  </si>
  <si>
    <t>0801</t>
  </si>
  <si>
    <t>0901</t>
  </si>
  <si>
    <t>1001</t>
  </si>
  <si>
    <t>1101</t>
  </si>
  <si>
    <t>1201</t>
  </si>
  <si>
    <t>1301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</si>
  <si>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</si>
  <si>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</si>
  <si>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</si>
  <si>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</si>
  <si>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</si>
  <si>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</si>
  <si>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</si>
  <si>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</si>
  <si>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</si>
  <si>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</si>
  <si>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</si>
  <si>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</si>
  <si>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</si>
  <si>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地域CD</t>
    <phoneticPr fontId="2"/>
  </si>
  <si>
    <t>建物用途CD</t>
  </si>
  <si>
    <t>【厨房】一次エネルギー消費量原単位[MJ/㎡年]</t>
    <rPh sb="4" eb="6">
      <t>１ジ</t>
    </rPh>
    <rPh sb="11" eb="14">
      <t>ショウヒリョウ</t>
    </rPh>
    <rPh sb="14" eb="17">
      <t>ゲンタンイ</t>
    </rPh>
    <rPh sb="22" eb="23">
      <t>ネン</t>
    </rPh>
    <phoneticPr fontId="27"/>
  </si>
  <si>
    <t>【屋内駐車場】一次エネルギー消費量原単位[MJ/㎡年]</t>
    <rPh sb="1" eb="3">
      <t>オクナイ</t>
    </rPh>
    <rPh sb="3" eb="6">
      <t>チュウシャジョウ</t>
    </rPh>
    <rPh sb="7" eb="9">
      <t>１ジ</t>
    </rPh>
    <rPh sb="14" eb="17">
      <t>ショウヒリョウ</t>
    </rPh>
    <rPh sb="17" eb="20">
      <t>ゲンタンイ</t>
    </rPh>
    <rPh sb="25" eb="26">
      <t>ネン</t>
    </rPh>
    <phoneticPr fontId="27"/>
  </si>
  <si>
    <t>空調</t>
    <rPh sb="0" eb="2">
      <t>クウチョウ</t>
    </rPh>
    <phoneticPr fontId="4"/>
  </si>
  <si>
    <t>換気</t>
    <rPh sb="0" eb="2">
      <t>カンキ</t>
    </rPh>
    <phoneticPr fontId="4"/>
  </si>
  <si>
    <t>照明</t>
    <rPh sb="0" eb="2">
      <t>ショウメイ</t>
    </rPh>
    <phoneticPr fontId="4"/>
  </si>
  <si>
    <t>給湯</t>
    <rPh sb="0" eb="2">
      <t>キュウトウ</t>
    </rPh>
    <phoneticPr fontId="4"/>
  </si>
  <si>
    <t>昇降機</t>
    <rPh sb="0" eb="3">
      <t>ショウコウキ</t>
    </rPh>
    <phoneticPr fontId="11"/>
  </si>
  <si>
    <t>$K</t>
    <phoneticPr fontId="2"/>
  </si>
  <si>
    <t>$L</t>
    <phoneticPr fontId="2"/>
  </si>
  <si>
    <t>$M</t>
    <phoneticPr fontId="2"/>
  </si>
  <si>
    <t>$N</t>
    <phoneticPr fontId="2"/>
  </si>
  <si>
    <t>$O</t>
    <phoneticPr fontId="2"/>
  </si>
  <si>
    <t>$P</t>
    <phoneticPr fontId="2"/>
  </si>
  <si>
    <t>$Q</t>
    <phoneticPr fontId="2"/>
  </si>
  <si>
    <t>$R</t>
    <phoneticPr fontId="2"/>
  </si>
  <si>
    <t>$S</t>
    <phoneticPr fontId="2"/>
  </si>
  <si>
    <t>$T</t>
    <phoneticPr fontId="2"/>
  </si>
  <si>
    <t>$U</t>
    <phoneticPr fontId="2"/>
  </si>
  <si>
    <t>$V</t>
    <phoneticPr fontId="2"/>
  </si>
  <si>
    <t>$W</t>
    <phoneticPr fontId="2"/>
  </si>
  <si>
    <t>$X</t>
    <phoneticPr fontId="2"/>
  </si>
  <si>
    <t>0101</t>
    <phoneticPr fontId="2"/>
  </si>
  <si>
    <t>厨房</t>
    <rPh sb="0" eb="2">
      <t>チュウボウ</t>
    </rPh>
    <phoneticPr fontId="2"/>
  </si>
  <si>
    <t>駐車場</t>
    <rPh sb="0" eb="3">
      <t>チュウシャジョウ</t>
    </rPh>
    <phoneticPr fontId="2"/>
  </si>
  <si>
    <t>集会所モデル：アスレチック場</t>
  </si>
  <si>
    <t>集会所モデル：劇場</t>
  </si>
  <si>
    <t>建物全体</t>
    <rPh sb="0" eb="2">
      <t>タテモノ</t>
    </rPh>
    <rPh sb="2" eb="4">
      <t>ゼンタイ</t>
    </rPh>
    <phoneticPr fontId="2"/>
  </si>
  <si>
    <t>集会所モデル：競馬場又は競輪場</t>
  </si>
  <si>
    <t>【建物全体】一次エネルギー消費量原単位[MJ/㎡年]</t>
    <rPh sb="1" eb="3">
      <t>タテモノ</t>
    </rPh>
    <rPh sb="3" eb="5">
      <t>ゼンタイ</t>
    </rPh>
    <rPh sb="6" eb="8">
      <t>１ジ</t>
    </rPh>
    <rPh sb="13" eb="16">
      <t>ショウヒリョウ</t>
    </rPh>
    <rPh sb="16" eb="19">
      <t>ゲンタンイ</t>
    </rPh>
    <rPh sb="24" eb="25">
      <t>ネン</t>
    </rPh>
    <phoneticPr fontId="27"/>
  </si>
  <si>
    <t>建物全体（含：その他）</t>
    <rPh sb="5" eb="6">
      <t>フク</t>
    </rPh>
    <rPh sb="9" eb="10">
      <t>タ</t>
    </rPh>
    <phoneticPr fontId="2"/>
  </si>
  <si>
    <t>厨房全体（含：その他）</t>
    <rPh sb="0" eb="2">
      <t>チュウボウ</t>
    </rPh>
    <phoneticPr fontId="2"/>
  </si>
  <si>
    <t>駐車場全体（含：その他）</t>
    <rPh sb="0" eb="3">
      <t>チュウシャジョウ</t>
    </rPh>
    <rPh sb="3" eb="5">
      <t>ゼンタイ</t>
    </rPh>
    <phoneticPr fontId="2"/>
  </si>
  <si>
    <t>建物全体（除：その他）</t>
    <rPh sb="0" eb="2">
      <t>タテモノ</t>
    </rPh>
    <rPh sb="2" eb="4">
      <t>ゼンタイ</t>
    </rPh>
    <rPh sb="9" eb="10">
      <t>タ</t>
    </rPh>
    <phoneticPr fontId="2"/>
  </si>
  <si>
    <t>厨房全体（除：その他）</t>
    <rPh sb="0" eb="2">
      <t>チュウボウ</t>
    </rPh>
    <rPh sb="2" eb="4">
      <t>ゼンタイ</t>
    </rPh>
    <phoneticPr fontId="2"/>
  </si>
  <si>
    <t>駐車場全体（除：その他）</t>
    <rPh sb="0" eb="3">
      <t>チュウシャジョウ</t>
    </rPh>
    <rPh sb="3" eb="5">
      <t>ゼンタイ</t>
    </rPh>
    <phoneticPr fontId="2"/>
  </si>
  <si>
    <t>BEIm</t>
    <phoneticPr fontId="2"/>
  </si>
  <si>
    <t>PVなしの
場合の
BEIm</t>
    <rPh sb="6" eb="8">
      <t>バアイ</t>
    </rPh>
    <phoneticPr fontId="2"/>
  </si>
  <si>
    <t>集会所モデル：体育館</t>
  </si>
  <si>
    <t>集会所モデル：公衆浴場</t>
  </si>
  <si>
    <t>集会所モデル：映画館</t>
  </si>
  <si>
    <t>集会所モデル：図書館</t>
  </si>
  <si>
    <t>集会所モデル：博物館</t>
  </si>
  <si>
    <t>集会所モデル：カラオケボックス</t>
  </si>
  <si>
    <t>集会所モデル：ボーリング場</t>
  </si>
  <si>
    <t>集会所モデル：ぱちんこ屋</t>
  </si>
  <si>
    <t>集会所モデル：社寺</t>
  </si>
  <si>
    <t>合計（含：その他）</t>
    <rPh sb="0" eb="2">
      <t>ゴウケイ</t>
    </rPh>
    <rPh sb="7" eb="8">
      <t>タ</t>
    </rPh>
    <phoneticPr fontId="2"/>
  </si>
  <si>
    <t>合計（除：その他）</t>
    <rPh sb="0" eb="2">
      <t>ゴウケイ</t>
    </rPh>
    <rPh sb="3" eb="4">
      <t>ノゾ</t>
    </rPh>
    <rPh sb="7" eb="8">
      <t>タ</t>
    </rPh>
    <phoneticPr fontId="2"/>
  </si>
  <si>
    <t>計（含：その他）</t>
    <rPh sb="0" eb="1">
      <t>ケイ</t>
    </rPh>
    <rPh sb="6" eb="7">
      <t>タ</t>
    </rPh>
    <phoneticPr fontId="2"/>
  </si>
  <si>
    <t>計（除：その他）</t>
    <rPh sb="0" eb="1">
      <t>ケイ</t>
    </rPh>
    <rPh sb="2" eb="3">
      <t>ノゾ</t>
    </rPh>
    <rPh sb="6" eb="7">
      <t>タ</t>
    </rPh>
    <phoneticPr fontId="2"/>
  </si>
  <si>
    <t>建物全体</t>
    <phoneticPr fontId="2"/>
  </si>
  <si>
    <t>建物室用途CD</t>
    <rPh sb="0" eb="2">
      <t>タテモノ</t>
    </rPh>
    <rPh sb="2" eb="3">
      <t>シツ</t>
    </rPh>
    <rPh sb="3" eb="5">
      <t>ヨウト</t>
    </rPh>
    <phoneticPr fontId="2"/>
  </si>
  <si>
    <t>建物室用途</t>
    <rPh sb="0" eb="2">
      <t>タテモノ</t>
    </rPh>
    <rPh sb="2" eb="3">
      <t>シツ</t>
    </rPh>
    <rPh sb="3" eb="5">
      <t>ヨウト</t>
    </rPh>
    <phoneticPr fontId="2"/>
  </si>
  <si>
    <t>建物合計</t>
    <rPh sb="0" eb="2">
      <t>タテモノ</t>
    </rPh>
    <rPh sb="2" eb="4">
      <t>ゴウケイ</t>
    </rPh>
    <phoneticPr fontId="2"/>
  </si>
  <si>
    <t>↓非可視</t>
    <phoneticPr fontId="2"/>
  </si>
  <si>
    <t>→非可視</t>
    <rPh sb="1" eb="2">
      <t>ヒ</t>
    </rPh>
    <rPh sb="2" eb="4">
      <t>カシ</t>
    </rPh>
    <phoneticPr fontId="2"/>
  </si>
  <si>
    <t>空気調和
設備</t>
    <phoneticPr fontId="2"/>
  </si>
  <si>
    <t>機械換気
設備</t>
    <phoneticPr fontId="2"/>
  </si>
  <si>
    <t>【合計】除：厨房・駐車場</t>
    <rPh sb="1" eb="3">
      <t>ゴウケイ</t>
    </rPh>
    <rPh sb="4" eb="5">
      <t>ノゾ</t>
    </rPh>
    <rPh sb="6" eb="8">
      <t>チュウボウ</t>
    </rPh>
    <rPh sb="9" eb="12">
      <t>チュウシャジョウ</t>
    </rPh>
    <phoneticPr fontId="2"/>
  </si>
  <si>
    <t>2016/11/10 近藤さんより：集会所モデル室用途追加</t>
    <rPh sb="11" eb="13">
      <t>コンドウ</t>
    </rPh>
    <rPh sb="18" eb="20">
      <t>シュウカイ</t>
    </rPh>
    <rPh sb="20" eb="21">
      <t>ジョ</t>
    </rPh>
    <rPh sb="24" eb="25">
      <t>シツ</t>
    </rPh>
    <rPh sb="25" eb="27">
      <t>ヨウト</t>
    </rPh>
    <rPh sb="27" eb="29">
      <t>ツイカ</t>
    </rPh>
    <phoneticPr fontId="2"/>
  </si>
  <si>
    <t>[Data]より→</t>
    <phoneticPr fontId="2"/>
  </si>
  <si>
    <t>※データ：20161109集会所等の基準値計算.xlsx、20161109集会所以外の基準値計算.xlsx より</t>
    <phoneticPr fontId="2"/>
  </si>
  <si>
    <t>◆一次エネルギー消費量基準値 取得</t>
    <rPh sb="1" eb="3">
      <t>１ジ</t>
    </rPh>
    <rPh sb="8" eb="11">
      <t>ショウヒリョウ</t>
    </rPh>
    <rPh sb="11" eb="14">
      <t>キジュンチ</t>
    </rPh>
    <rPh sb="15" eb="17">
      <t>シュトク</t>
    </rPh>
    <phoneticPr fontId="2"/>
  </si>
  <si>
    <t>除く：</t>
    <rPh sb="0" eb="1">
      <t>ノゾ</t>
    </rPh>
    <phoneticPr fontId="2"/>
  </si>
  <si>
    <t>厨房・駐車場</t>
    <phoneticPr fontId="2"/>
  </si>
  <si>
    <t>基準値</t>
    <phoneticPr fontId="2"/>
  </si>
  <si>
    <t>設計値</t>
  </si>
  <si>
    <t>千代田区　モデル建物法計算結果処理シート</t>
    <rPh sb="0" eb="4">
      <t>チヨダク</t>
    </rPh>
    <rPh sb="8" eb="10">
      <t>タテモノ</t>
    </rPh>
    <rPh sb="10" eb="11">
      <t>ホウ</t>
    </rPh>
    <rPh sb="11" eb="13">
      <t>ケイサン</t>
    </rPh>
    <rPh sb="13" eb="15">
      <t>ケッカ</t>
    </rPh>
    <rPh sb="15" eb="17">
      <t>ショリ</t>
    </rPh>
    <phoneticPr fontId="2"/>
  </si>
  <si>
    <r>
      <t>※</t>
    </r>
    <r>
      <rPr>
        <sz val="9"/>
        <color rgb="FF0066FF"/>
        <rFont val="ＭＳ Ｐゴシック"/>
        <family val="3"/>
        <charset val="128"/>
        <scheme val="minor"/>
      </rPr>
      <t>建物合計</t>
    </r>
    <r>
      <rPr>
        <sz val="9"/>
        <color rgb="FFFF0000"/>
        <rFont val="ＭＳ Ｐゴシック"/>
        <family val="2"/>
        <scheme val="minor"/>
      </rPr>
      <t>の合計を各建物用途の「建物全体」の床面積合計で割る。「厨房」「駐車場」の床面積合計は含めない。（2016/11/11 近藤さん指示）</t>
    </r>
    <rPh sb="1" eb="3">
      <t>タテモノ</t>
    </rPh>
    <rPh sb="3" eb="5">
      <t>ゴウケイ</t>
    </rPh>
    <rPh sb="6" eb="8">
      <t>ゴウケイ</t>
    </rPh>
    <rPh sb="9" eb="10">
      <t>カク</t>
    </rPh>
    <rPh sb="10" eb="12">
      <t>タテモノ</t>
    </rPh>
    <rPh sb="12" eb="14">
      <t>ヨウト</t>
    </rPh>
    <rPh sb="16" eb="18">
      <t>タテモノ</t>
    </rPh>
    <rPh sb="18" eb="20">
      <t>ゼンタイ</t>
    </rPh>
    <rPh sb="22" eb="25">
      <t>ユカメンセキ</t>
    </rPh>
    <rPh sb="25" eb="27">
      <t>ゴウケイ</t>
    </rPh>
    <rPh sb="28" eb="29">
      <t>ワ</t>
    </rPh>
    <rPh sb="32" eb="34">
      <t>チュウボウ</t>
    </rPh>
    <rPh sb="36" eb="39">
      <t>チュウシャジョウ</t>
    </rPh>
    <rPh sb="41" eb="44">
      <t>ユカメンセキ</t>
    </rPh>
    <rPh sb="44" eb="46">
      <t>ゴウケイ</t>
    </rPh>
    <rPh sb="47" eb="48">
      <t>フク</t>
    </rPh>
    <phoneticPr fontId="2"/>
  </si>
  <si>
    <t>建物用途数</t>
    <rPh sb="0" eb="2">
      <t>タテモノ</t>
    </rPh>
    <rPh sb="2" eb="4">
      <t>ヨウト</t>
    </rPh>
    <rPh sb="4" eb="5">
      <t>スウ</t>
    </rPh>
    <phoneticPr fontId="2"/>
  </si>
  <si>
    <t>単一用途</t>
    <rPh sb="0" eb="2">
      <t>タンイツ</t>
    </rPh>
    <rPh sb="2" eb="4">
      <t>ヨウト</t>
    </rPh>
    <phoneticPr fontId="2"/>
  </si>
  <si>
    <t>2016/11/30:近藤さん、集会所・工場 数値見直し済</t>
    <rPh sb="11" eb="13">
      <t>コンドウ</t>
    </rPh>
    <rPh sb="16" eb="18">
      <t>シュウカイ</t>
    </rPh>
    <rPh sb="18" eb="19">
      <t>ジョ</t>
    </rPh>
    <rPh sb="20" eb="22">
      <t>コウジョウ</t>
    </rPh>
    <rPh sb="23" eb="25">
      <t>スウチ</t>
    </rPh>
    <rPh sb="25" eb="27">
      <t>ミナオ</t>
    </rPh>
    <rPh sb="28" eb="29">
      <t>スミ</t>
    </rPh>
    <phoneticPr fontId="2"/>
  </si>
  <si>
    <t>一次エネ消費量原単位[MJ/㎡・年]</t>
    <phoneticPr fontId="2"/>
  </si>
  <si>
    <t>設計一次エネ(その他を除く合計)</t>
    <rPh sb="0" eb="2">
      <t>セッケイ</t>
    </rPh>
    <rPh sb="2" eb="4">
      <t>イチジ</t>
    </rPh>
    <rPh sb="9" eb="10">
      <t>タ</t>
    </rPh>
    <rPh sb="11" eb="12">
      <t>ノゾ</t>
    </rPh>
    <rPh sb="13" eb="15">
      <t>ゴウケイ</t>
    </rPh>
    <phoneticPr fontId="2"/>
  </si>
  <si>
    <t>基準一次エネ(その他を除く合計)</t>
    <rPh sb="0" eb="2">
      <t>キジュン</t>
    </rPh>
    <rPh sb="2" eb="4">
      <t>イチジ</t>
    </rPh>
    <rPh sb="9" eb="10">
      <t>タ</t>
    </rPh>
    <rPh sb="11" eb="12">
      <t>ノゾ</t>
    </rPh>
    <rPh sb="13" eb="15">
      <t>ゴウケイ</t>
    </rPh>
    <phoneticPr fontId="2"/>
  </si>
  <si>
    <t>=</t>
    <phoneticPr fontId="2"/>
  </si>
  <si>
    <t>※元々、基準値に太陽光発電は含まれていない</t>
    <rPh sb="1" eb="3">
      <t>モトモト</t>
    </rPh>
    <rPh sb="4" eb="7">
      <t>キジュンチ</t>
    </rPh>
    <rPh sb="8" eb="13">
      <t>タイヨウコウハツデン</t>
    </rPh>
    <rPh sb="14" eb="15">
      <t>フク</t>
    </rPh>
    <phoneticPr fontId="2"/>
  </si>
  <si>
    <r>
      <rPr>
        <b/>
        <sz val="9"/>
        <color rgb="FF0070C0"/>
        <rFont val="ＭＳ Ｐゴシック"/>
        <family val="3"/>
        <charset val="128"/>
        <scheme val="minor"/>
      </rPr>
      <t>建物合計</t>
    </r>
    <r>
      <rPr>
        <sz val="9"/>
        <color theme="1"/>
        <rFont val="ＭＳ Ｐゴシック"/>
        <family val="2"/>
        <scheme val="minor"/>
      </rPr>
      <t>の段階で算出する</t>
    </r>
    <rPh sb="0" eb="2">
      <t>タテモノ</t>
    </rPh>
    <rPh sb="2" eb="4">
      <t>ゴウケイ</t>
    </rPh>
    <rPh sb="5" eb="7">
      <t>ダンカイ</t>
    </rPh>
    <rPh sb="8" eb="10">
      <t>サンシュツ</t>
    </rPh>
    <phoneticPr fontId="2"/>
  </si>
  <si>
    <t>◆</t>
    <phoneticPr fontId="2"/>
  </si>
  <si>
    <t>＜求め方＞</t>
    <rPh sb="1" eb="2">
      <t>モト</t>
    </rPh>
    <rPh sb="3" eb="4">
      <t>カタ</t>
    </rPh>
    <phoneticPr fontId="2"/>
  </si>
  <si>
    <t>①BEIm =</t>
    <phoneticPr fontId="2"/>
  </si>
  <si>
    <t>②太陽光発電なしの時のBEIm =</t>
    <rPh sb="1" eb="4">
      <t>タイヨウコウ</t>
    </rPh>
    <rPh sb="4" eb="6">
      <t>ハツデン</t>
    </rPh>
    <rPh sb="9" eb="10">
      <t>トキ</t>
    </rPh>
    <phoneticPr fontId="2"/>
  </si>
  <si>
    <t>設計一次エネ(その他と太陽光発電を除く)</t>
    <rPh sb="0" eb="2">
      <t>セッケイ</t>
    </rPh>
    <rPh sb="2" eb="4">
      <t>イチジ</t>
    </rPh>
    <rPh sb="9" eb="10">
      <t>タ</t>
    </rPh>
    <rPh sb="11" eb="14">
      <t>タイヨウコウ</t>
    </rPh>
    <rPh sb="14" eb="16">
      <t>ハツデン</t>
    </rPh>
    <rPh sb="17" eb="18">
      <t>ノゾ</t>
    </rPh>
    <phoneticPr fontId="2"/>
  </si>
  <si>
    <t>①BEIm - ②太陽光発電を除くBEIm =</t>
    <phoneticPr fontId="2"/>
  </si>
  <si>
    <t>(①BEIm - ②太陽光発電を除くBEIm) * 基準一次エネ(その他を除く合計) =</t>
    <phoneticPr fontId="2"/>
  </si>
  <si>
    <t>設計一次エネ(空調～昇降機) + 太陽光発電による増減量</t>
    <rPh sb="0" eb="2">
      <t>セッケイ</t>
    </rPh>
    <rPh sb="2" eb="4">
      <t>イチジ</t>
    </rPh>
    <rPh sb="7" eb="9">
      <t>クウチョウ</t>
    </rPh>
    <rPh sb="10" eb="13">
      <t>ショウコウキ</t>
    </rPh>
    <rPh sb="17" eb="20">
      <t>タイヨウコウ</t>
    </rPh>
    <rPh sb="20" eb="22">
      <t>ハツデン</t>
    </rPh>
    <rPh sb="25" eb="27">
      <t>ゾウゲン</t>
    </rPh>
    <rPh sb="27" eb="28">
      <t>リョウ</t>
    </rPh>
    <phoneticPr fontId="2"/>
  </si>
  <si>
    <t>２．内訳の建物用途ごとの (BEIm - 太陽光発電なしのBEIm) × 建物用途ごとの基準一次エネ(その他を除く合計)</t>
    <rPh sb="2" eb="4">
      <t>ウチワケ</t>
    </rPh>
    <rPh sb="5" eb="7">
      <t>タテモノ</t>
    </rPh>
    <rPh sb="7" eb="9">
      <t>ヨウト</t>
    </rPh>
    <rPh sb="21" eb="24">
      <t>タイヨウコウ</t>
    </rPh>
    <rPh sb="24" eb="26">
      <t>ハツデン</t>
    </rPh>
    <rPh sb="37" eb="39">
      <t>タテモノ</t>
    </rPh>
    <rPh sb="39" eb="41">
      <t>ヨウト</t>
    </rPh>
    <rPh sb="44" eb="46">
      <t>キジュン</t>
    </rPh>
    <rPh sb="46" eb="48">
      <t>イチジ</t>
    </rPh>
    <rPh sb="53" eb="54">
      <t>タ</t>
    </rPh>
    <rPh sb="55" eb="56">
      <t>ノゾ</t>
    </rPh>
    <rPh sb="57" eb="59">
      <t>ゴウケイ</t>
    </rPh>
    <phoneticPr fontId="2"/>
  </si>
  <si>
    <t>設計一次エネ(空調～昇降機) + 太陽光発電による増減量 - 設計一次エネ(その他と太陽光発電を除く)</t>
    <rPh sb="0" eb="2">
      <t>セッケイ</t>
    </rPh>
    <rPh sb="2" eb="4">
      <t>イチジ</t>
    </rPh>
    <rPh sb="7" eb="9">
      <t>クウチョウ</t>
    </rPh>
    <rPh sb="10" eb="13">
      <t>ショウコウキ</t>
    </rPh>
    <rPh sb="17" eb="20">
      <t>タイヨウコウ</t>
    </rPh>
    <rPh sb="20" eb="22">
      <t>ハツデン</t>
    </rPh>
    <rPh sb="25" eb="27">
      <t>ゾウゲン</t>
    </rPh>
    <rPh sb="27" eb="28">
      <t>リョウ</t>
    </rPh>
    <phoneticPr fontId="2"/>
  </si>
  <si>
    <t>太陽光発電による増減量</t>
  </si>
  <si>
    <t>太陽光発電による増減量</t>
    <phoneticPr fontId="2"/>
  </si>
  <si>
    <t>=</t>
    <phoneticPr fontId="2"/>
  </si>
  <si>
    <t>⇒</t>
    <phoneticPr fontId="2"/>
  </si>
  <si>
    <t>PVが"なし"の時は、0</t>
    <rPh sb="8" eb="9">
      <t>トキ</t>
    </rPh>
    <phoneticPr fontId="2"/>
  </si>
  <si>
    <t>建物用途ごとの太陽光発電 =</t>
  </si>
  <si>
    <t>　PVが"あり"の時、</t>
    <phoneticPr fontId="2"/>
  </si>
  <si>
    <t>①太陽光発電をした時と②太陽光発電をしなかった時の差を、太陽光発電による増減量とする</t>
    <rPh sb="1" eb="4">
      <t>タイヨウコウ</t>
    </rPh>
    <rPh sb="4" eb="6">
      <t>ハツデン</t>
    </rPh>
    <rPh sb="9" eb="10">
      <t>トキ</t>
    </rPh>
    <rPh sb="25" eb="26">
      <t>サ</t>
    </rPh>
    <phoneticPr fontId="2"/>
  </si>
  <si>
    <t>←設計一次エネ(空調～昇降機) = 設計一次エネ(その他と太陽光発電を除く)</t>
    <phoneticPr fontId="2"/>
  </si>
  <si>
    <t>太陽光発電による増減量の設計値算出メモ（2016/12/05：近藤さん確認）</t>
    <rPh sb="0" eb="3">
      <t>タイヨウコウ</t>
    </rPh>
    <rPh sb="3" eb="5">
      <t>ハツデン</t>
    </rPh>
    <rPh sb="8" eb="10">
      <t>ゾウゲン</t>
    </rPh>
    <rPh sb="10" eb="11">
      <t>リョウ</t>
    </rPh>
    <rPh sb="12" eb="15">
      <t>セッケイチ</t>
    </rPh>
    <rPh sb="15" eb="17">
      <t>サンシュツ</t>
    </rPh>
    <rPh sb="31" eb="33">
      <t>コンドウ</t>
    </rPh>
    <rPh sb="35" eb="37">
      <t>カクニン</t>
    </rPh>
    <phoneticPr fontId="2"/>
  </si>
  <si>
    <t>（その他を除く）</t>
    <rPh sb="3" eb="4">
      <t>タ</t>
    </rPh>
    <rPh sb="5" eb="6">
      <t>ノゾ</t>
    </rPh>
    <phoneticPr fontId="2"/>
  </si>
  <si>
    <t>左表下部、Row73に算出した「設計値」の値を表示</t>
    <rPh sb="0" eb="1">
      <t>ヒダリ</t>
    </rPh>
    <rPh sb="1" eb="2">
      <t>ヒョウ</t>
    </rPh>
    <rPh sb="2" eb="4">
      <t>カブ</t>
    </rPh>
    <rPh sb="11" eb="13">
      <t>サンシュツ</t>
    </rPh>
    <rPh sb="16" eb="19">
      <t>セッケイチ</t>
    </rPh>
    <rPh sb="21" eb="22">
      <t>アタイ</t>
    </rPh>
    <rPh sb="23" eb="25">
      <t>ヒョウジ</t>
    </rPh>
    <phoneticPr fontId="2"/>
  </si>
  <si>
    <t>〇変更前：</t>
    <rPh sb="1" eb="3">
      <t>ヘンコウ</t>
    </rPh>
    <rPh sb="3" eb="4">
      <t>マエ</t>
    </rPh>
    <phoneticPr fontId="2"/>
  </si>
  <si>
    <t>〇変更後：</t>
    <rPh sb="1" eb="3">
      <t>ヘンコウ</t>
    </rPh>
    <rPh sb="3" eb="4">
      <t>ゴ</t>
    </rPh>
    <phoneticPr fontId="2"/>
  </si>
  <si>
    <t>空気調和設備、機械換気設備、照明設備、給湯設備、昇降機、合計（その他を除く）</t>
    <phoneticPr fontId="2"/>
  </si>
  <si>
    <t>計算対象の項目→</t>
    <rPh sb="0" eb="2">
      <t>ケイサン</t>
    </rPh>
    <rPh sb="2" eb="4">
      <t>タイショウ</t>
    </rPh>
    <rPh sb="5" eb="7">
      <t>コウモク</t>
    </rPh>
    <phoneticPr fontId="2"/>
  </si>
  <si>
    <t>・建物用途が「単一用途」選択時、『１．計算結果の集計結果(Row10)』</t>
    <rPh sb="1" eb="3">
      <t>タテモノ</t>
    </rPh>
    <rPh sb="3" eb="5">
      <t>ヨウト</t>
    </rPh>
    <rPh sb="7" eb="9">
      <t>タンイツ</t>
    </rPh>
    <rPh sb="9" eb="11">
      <t>ヨウト</t>
    </rPh>
    <rPh sb="12" eb="14">
      <t>センタク</t>
    </rPh>
    <rPh sb="14" eb="15">
      <t>ジ</t>
    </rPh>
    <rPh sb="24" eb="26">
      <t>シュウケイ</t>
    </rPh>
    <rPh sb="26" eb="28">
      <t>ケッカ</t>
    </rPh>
    <phoneticPr fontId="2"/>
  </si>
  <si>
    <t>・建物用途が「複数用途」選択時、『２．内訳の表1行目(Row15)』</t>
    <rPh sb="1" eb="3">
      <t>タテモノ</t>
    </rPh>
    <rPh sb="3" eb="5">
      <t>ヨウト</t>
    </rPh>
    <rPh sb="7" eb="9">
      <t>フクスウ</t>
    </rPh>
    <rPh sb="9" eb="11">
      <t>ヨウト</t>
    </rPh>
    <rPh sb="12" eb="14">
      <t>センタク</t>
    </rPh>
    <rPh sb="14" eb="15">
      <t>ジ</t>
    </rPh>
    <rPh sb="22" eb="23">
      <t>ヒョウ</t>
    </rPh>
    <rPh sb="24" eb="26">
      <t>ギョウメ</t>
    </rPh>
    <phoneticPr fontId="2"/>
  </si>
  <si>
    <t>建物全体一次エネ消費量[GJ/年]</t>
    <rPh sb="0" eb="2">
      <t>タテモノ</t>
    </rPh>
    <rPh sb="2" eb="4">
      <t>ゼンタイ</t>
    </rPh>
    <rPh sb="4" eb="6">
      <t>イチジ</t>
    </rPh>
    <rPh sb="8" eb="11">
      <t>ショウヒリョウ</t>
    </rPh>
    <rPh sb="15" eb="16">
      <t>ネン</t>
    </rPh>
    <phoneticPr fontId="2"/>
  </si>
  <si>
    <t>一次エネ消費量[MJ/年]→[GJ/年]</t>
    <rPh sb="0" eb="2">
      <t>イチジ</t>
    </rPh>
    <rPh sb="4" eb="7">
      <t>ショウヒリョウ</t>
    </rPh>
    <rPh sb="11" eb="12">
      <t>ネン</t>
    </rPh>
    <phoneticPr fontId="2"/>
  </si>
  <si>
    <r>
      <t>↑計算結果を</t>
    </r>
    <r>
      <rPr>
        <sz val="9"/>
        <color rgb="FFFF66FF"/>
        <rFont val="ＭＳ Ｐゴシック"/>
        <family val="3"/>
        <charset val="128"/>
        <scheme val="minor"/>
      </rPr>
      <t>一次エネ原単位[MJ/m2・年]→一次エネ消費量[GJ/年]</t>
    </r>
    <r>
      <rPr>
        <sz val="9"/>
        <color theme="1"/>
        <rFont val="ＭＳ Ｐゴシック"/>
        <family val="2"/>
        <scheme val="minor"/>
      </rPr>
      <t>を表示に変更(2016/12/20 千代田区様より変更依頼)</t>
    </r>
    <rPh sb="1" eb="3">
      <t>ケイサン</t>
    </rPh>
    <rPh sb="3" eb="5">
      <t>ケッカ</t>
    </rPh>
    <rPh sb="37" eb="39">
      <t>ヒョウジ</t>
    </rPh>
    <rPh sb="40" eb="42">
      <t>ヘンコウ</t>
    </rPh>
    <rPh sb="63" eb="65">
      <t>イライ</t>
    </rPh>
    <phoneticPr fontId="2"/>
  </si>
  <si>
    <r>
      <t>『３．一次エネルギー消費量</t>
    </r>
    <r>
      <rPr>
        <strike/>
        <sz val="9"/>
        <color theme="1"/>
        <rFont val="ＭＳ Ｐゴシック"/>
        <family val="3"/>
        <charset val="128"/>
        <scheme val="minor"/>
      </rPr>
      <t>原単位[MJ/㎡・年]</t>
    </r>
    <r>
      <rPr>
        <sz val="9"/>
        <color theme="1"/>
        <rFont val="ＭＳ Ｐゴシック"/>
        <family val="3"/>
        <charset val="128"/>
        <scheme val="minor"/>
      </rPr>
      <t>[GJ/年]の基準値』と、以下の項目のかけた数値</t>
    </r>
    <rPh sb="31" eb="34">
      <t>キジュンチ</t>
    </rPh>
    <rPh sb="37" eb="39">
      <t>イカ</t>
    </rPh>
    <rPh sb="40" eb="42">
      <t>コウモク</t>
    </rPh>
    <rPh sb="46" eb="48">
      <t>スウチ</t>
    </rPh>
    <phoneticPr fontId="2"/>
  </si>
  <si>
    <t>３．一次エネルギー消費量[GJ/年]</t>
    <rPh sb="2" eb="4">
      <t>イチジ</t>
    </rPh>
    <rPh sb="9" eb="12">
      <t>ショウヒリョウ</t>
    </rPh>
    <rPh sb="16" eb="17">
      <t>ネン</t>
    </rPh>
    <phoneticPr fontId="2"/>
  </si>
  <si>
    <t>◆A</t>
    <phoneticPr fontId="2"/>
  </si>
  <si>
    <t>↑設計値は、ここで算出したものは使用しない(2016/12/05 千代田区様より依頼) 右側◆A参照</t>
    <rPh sb="1" eb="4">
      <t>セッケイチ</t>
    </rPh>
    <rPh sb="9" eb="11">
      <t>サンシュツ</t>
    </rPh>
    <rPh sb="16" eb="18">
      <t>シヨウ</t>
    </rPh>
    <rPh sb="44" eb="45">
      <t>ミギ</t>
    </rPh>
    <rPh sb="45" eb="46">
      <t>ガワ</t>
    </rPh>
    <rPh sb="48" eb="50">
      <t>サンショウ</t>
    </rPh>
    <phoneticPr fontId="2"/>
  </si>
  <si>
    <t>※｢太陽光発電｣と｢その他｣については、現行の計算方法のまま</t>
    <rPh sb="2" eb="7">
      <t>タイヨウコウハツデン</t>
    </rPh>
    <rPh sb="12" eb="13">
      <t>タ</t>
    </rPh>
    <rPh sb="20" eb="22">
      <t>ゲンコウ</t>
    </rPh>
    <rPh sb="23" eb="25">
      <t>ケイサン</t>
    </rPh>
    <rPh sb="25" eb="27">
      <t>ホウホウ</t>
    </rPh>
    <phoneticPr fontId="2"/>
  </si>
  <si>
    <r>
      <t>　３．一次エネルギー消費量</t>
    </r>
    <r>
      <rPr>
        <strike/>
        <sz val="9"/>
        <rFont val="ＭＳ Ｐゴシック"/>
        <family val="3"/>
        <charset val="128"/>
        <scheme val="minor"/>
      </rPr>
      <t>原単位[MJ/㎡・年]</t>
    </r>
    <r>
      <rPr>
        <sz val="9"/>
        <rFont val="ＭＳ Ｐゴシック"/>
        <family val="3"/>
        <charset val="128"/>
        <scheme val="minor"/>
      </rPr>
      <t>[GJ/年](2016/12/20 千代田区様より変更)</t>
    </r>
    <r>
      <rPr>
        <sz val="9"/>
        <rFont val="ＭＳ Ｐゴシック"/>
        <family val="2"/>
        <scheme val="minor"/>
      </rPr>
      <t>の</t>
    </r>
    <r>
      <rPr>
        <b/>
        <sz val="9"/>
        <color rgb="FFFF66FF"/>
        <rFont val="ＭＳ Ｐゴシック"/>
        <family val="3"/>
        <charset val="128"/>
        <scheme val="minor"/>
      </rPr>
      <t>設計値の算出方法</t>
    </r>
    <r>
      <rPr>
        <sz val="9"/>
        <rFont val="ＭＳ Ｐゴシック"/>
        <family val="2"/>
        <scheme val="minor"/>
      </rPr>
      <t>の変更(2016/12/05 千代田区様より依頼)</t>
    </r>
    <rPh sb="28" eb="29">
      <t>ネン</t>
    </rPh>
    <rPh sb="42" eb="46">
      <t>チヨダク</t>
    </rPh>
    <rPh sb="46" eb="47">
      <t>サマ</t>
    </rPh>
    <rPh sb="49" eb="51">
      <t>ヘンコウ</t>
    </rPh>
    <rPh sb="53" eb="56">
      <t>セッケイチ</t>
    </rPh>
    <rPh sb="57" eb="59">
      <t>サンシュツ</t>
    </rPh>
    <rPh sb="59" eb="61">
      <t>ホウホウ</t>
    </rPh>
    <rPh sb="62" eb="64">
      <t>ヘンコウ</t>
    </rPh>
    <rPh sb="76" eb="80">
      <t>チヨダク</t>
    </rPh>
    <rPh sb="80" eb="81">
      <t>サマ</t>
    </rPh>
    <rPh sb="83" eb="85">
      <t>イライ</t>
    </rPh>
    <phoneticPr fontId="2"/>
  </si>
  <si>
    <t>※注意：｢太陽光発電｣と｢その他｣については、現行の計算方法のまま</t>
    <rPh sb="1" eb="3">
      <t>チュウイ</t>
    </rPh>
    <phoneticPr fontId="2"/>
  </si>
  <si>
    <t>一次エネ消費量原単位[MJ/年]</t>
    <phoneticPr fontId="2"/>
  </si>
  <si>
    <t>合計[MJ/年]</t>
    <rPh sb="0" eb="2">
      <t>ゴウケイ</t>
    </rPh>
    <rPh sb="6" eb="7">
      <t>ネン</t>
    </rPh>
    <phoneticPr fontId="2"/>
  </si>
  <si>
    <t>建物全体一次エネ原単位[MJ/m2・年]</t>
    <rPh sb="0" eb="2">
      <t>タテモノ</t>
    </rPh>
    <rPh sb="2" eb="4">
      <t>ゼンタイ</t>
    </rPh>
    <rPh sb="4" eb="6">
      <t>イチジ</t>
    </rPh>
    <rPh sb="8" eb="11">
      <t>ゲンタンイ</t>
    </rPh>
    <rPh sb="18" eb="19">
      <t>ネン</t>
    </rPh>
    <phoneticPr fontId="2"/>
  </si>
  <si>
    <t>厨房※1</t>
    <rPh sb="0" eb="2">
      <t>チュウボウ</t>
    </rPh>
    <phoneticPr fontId="2"/>
  </si>
  <si>
    <t>駐車場※1</t>
    <rPh sb="0" eb="3">
      <t>チュウシャジョウ</t>
    </rPh>
    <phoneticPr fontId="2"/>
  </si>
  <si>
    <t>合計※2</t>
    <rPh sb="0" eb="2">
      <t>ゴウケイ</t>
    </rPh>
    <phoneticPr fontId="2"/>
  </si>
  <si>
    <t>※1　計算対象面積を入れると厨房・駐車場分のBEI/Vが計算されます。　厨房・駐車場の換気計算を行わない場合、入力は不要です。
※2　設備毎の合計が、合計（その他を除く）と一致しない場合があります。</t>
    <rPh sb="67" eb="69">
      <t>セツビ</t>
    </rPh>
    <rPh sb="69" eb="70">
      <t>ゴト</t>
    </rPh>
    <rPh sb="71" eb="73">
      <t>ゴウケイ</t>
    </rPh>
    <rPh sb="75" eb="77">
      <t>ゴウケイ</t>
    </rPh>
    <rPh sb="80" eb="81">
      <t>タ</t>
    </rPh>
    <rPh sb="82" eb="83">
      <t>ノゾ</t>
    </rPh>
    <rPh sb="86" eb="88">
      <t>イッチ</t>
    </rPh>
    <rPh sb="91" eb="93">
      <t>バアイ</t>
    </rPh>
    <phoneticPr fontId="2"/>
  </si>
  <si>
    <t>建物全体(必須）</t>
    <rPh sb="0" eb="2">
      <t>タテモノ</t>
    </rPh>
    <rPh sb="2" eb="4">
      <t>ゼンタイ</t>
    </rPh>
    <rPh sb="5" eb="7">
      <t>ヒッス</t>
    </rPh>
    <phoneticPr fontId="2"/>
  </si>
  <si>
    <t>6地域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</si>
</sst>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0000"/>
    <numFmt numFmtId="178" formatCode="#,##0.00_);\(#,##0.00\)"/>
    <numFmt numFmtId="179" formatCode="#,##0.0_ "/>
    <numFmt numFmtId="180" formatCode="#,##0.0_);[Red]\(#,##0.0\)"/>
    <numFmt numFmtId="181" formatCode="#,##0.00_);[Red]\(#,##0.00\)"/>
  </numFmts>
  <fonts count="4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color rgb="FF3F3F3F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2"/>
      <scheme val="minor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70C0"/>
      <name val="ＭＳ Ｐゴシック"/>
      <family val="3"/>
      <charset val="128"/>
      <scheme val="minor"/>
    </font>
    <font>
      <sz val="9"/>
      <color rgb="FF0000FF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9"/>
      <color rgb="FF3399FF"/>
      <name val="ＭＳ Ｐゴシック"/>
      <family val="2"/>
      <scheme val="minor"/>
    </font>
    <font>
      <sz val="9"/>
      <color rgb="FF3399FF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scheme val="minor"/>
    </font>
    <font>
      <sz val="9"/>
      <color theme="1" tint="0.499984740745262"/>
      <name val="ＭＳ Ｐゴシック"/>
      <family val="2"/>
      <scheme val="minor"/>
    </font>
    <font>
      <sz val="9"/>
      <color rgb="FF0066FF"/>
      <name val="ＭＳ Ｐゴシック"/>
      <family val="2"/>
      <scheme val="minor"/>
    </font>
    <font>
      <sz val="12"/>
      <color theme="4"/>
      <name val="ＭＳ Ｐゴシック"/>
      <family val="2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10"/>
      <color theme="0"/>
      <name val="ＭＳ Ｐゴシック"/>
      <family val="2"/>
      <scheme val="minor"/>
    </font>
    <font>
      <sz val="9"/>
      <color rgb="FF0066FF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9"/>
      <color rgb="FFFF66FF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b/>
      <sz val="9"/>
      <color rgb="FFFF66FF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rgb="FFFF66FF"/>
      </left>
      <right/>
      <top style="medium">
        <color rgb="FFFF66FF"/>
      </top>
      <bottom/>
      <diagonal/>
    </border>
    <border>
      <left/>
      <right/>
      <top style="medium">
        <color rgb="FFFF66FF"/>
      </top>
      <bottom/>
      <diagonal/>
    </border>
    <border>
      <left/>
      <right style="medium">
        <color rgb="FFFF66FF"/>
      </right>
      <top style="medium">
        <color rgb="FFFF66FF"/>
      </top>
      <bottom/>
      <diagonal/>
    </border>
    <border>
      <left style="medium">
        <color rgb="FFFF66FF"/>
      </left>
      <right/>
      <top/>
      <bottom style="medium">
        <color rgb="FFFF66FF"/>
      </bottom>
      <diagonal/>
    </border>
    <border>
      <left/>
      <right/>
      <top/>
      <bottom style="medium">
        <color rgb="FFFF66FF"/>
      </bottom>
      <diagonal/>
    </border>
    <border>
      <left/>
      <right style="medium">
        <color rgb="FFFF66FF"/>
      </right>
      <top/>
      <bottom style="medium">
        <color rgb="FFFF66FF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2" borderId="1" applyNumberFormat="0" applyAlignment="0" applyProtection="0">
      <alignment vertical="center"/>
    </xf>
  </cellStyleXfs>
  <cellXfs count="259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7" fontId="10" fillId="0" borderId="0" xfId="0" applyNumberFormat="1" applyFont="1"/>
    <xf numFmtId="0" fontId="10" fillId="0" borderId="0" xfId="0" applyFont="1" applyBorder="1" applyAlignment="1">
      <alignment vertical="center"/>
    </xf>
    <xf numFmtId="0" fontId="8" fillId="0" borderId="0" xfId="3" applyFont="1" applyFill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3" borderId="0" xfId="0" applyFont="1" applyFill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8" fillId="0" borderId="0" xfId="3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/>
    <xf numFmtId="0" fontId="28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0" fontId="19" fillId="4" borderId="23" xfId="0" applyFont="1" applyFill="1" applyBorder="1" applyAlignment="1">
      <alignment vertical="center"/>
    </xf>
    <xf numFmtId="0" fontId="19" fillId="4" borderId="24" xfId="0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79" fontId="3" fillId="0" borderId="21" xfId="0" applyNumberFormat="1" applyFont="1" applyFill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179" fontId="19" fillId="0" borderId="8" xfId="0" applyNumberFormat="1" applyFont="1" applyBorder="1" applyAlignment="1">
      <alignment vertical="center" shrinkToFit="1"/>
    </xf>
    <xf numFmtId="179" fontId="19" fillId="0" borderId="11" xfId="0" applyNumberFormat="1" applyFont="1" applyBorder="1" applyAlignment="1">
      <alignment vertical="center" shrinkToFit="1"/>
    </xf>
    <xf numFmtId="179" fontId="12" fillId="0" borderId="21" xfId="0" applyNumberFormat="1" applyFont="1" applyBorder="1" applyAlignment="1">
      <alignment vertical="center" shrinkToFit="1"/>
    </xf>
    <xf numFmtId="179" fontId="12" fillId="0" borderId="0" xfId="0" applyNumberFormat="1" applyFont="1" applyAlignment="1">
      <alignment vertical="center" shrinkToFit="1"/>
    </xf>
    <xf numFmtId="179" fontId="19" fillId="0" borderId="2" xfId="0" applyNumberFormat="1" applyFont="1" applyBorder="1" applyAlignment="1">
      <alignment vertical="center" shrinkToFit="1"/>
    </xf>
    <xf numFmtId="179" fontId="19" fillId="0" borderId="29" xfId="0" applyNumberFormat="1" applyFont="1" applyBorder="1" applyAlignment="1">
      <alignment vertical="center" shrinkToFit="1"/>
    </xf>
    <xf numFmtId="179" fontId="19" fillId="0" borderId="3" xfId="0" applyNumberFormat="1" applyFont="1" applyBorder="1" applyAlignment="1">
      <alignment vertical="center" shrinkToFit="1"/>
    </xf>
    <xf numFmtId="179" fontId="19" fillId="0" borderId="30" xfId="0" applyNumberFormat="1" applyFont="1" applyBorder="1" applyAlignment="1">
      <alignment vertical="center" shrinkToFit="1"/>
    </xf>
    <xf numFmtId="179" fontId="19" fillId="0" borderId="12" xfId="0" applyNumberFormat="1" applyFont="1" applyBorder="1" applyAlignment="1">
      <alignment vertical="center" shrinkToFit="1"/>
    </xf>
    <xf numFmtId="179" fontId="19" fillId="0" borderId="7" xfId="0" applyNumberFormat="1" applyFont="1" applyBorder="1" applyAlignment="1">
      <alignment vertical="center" shrinkToFit="1"/>
    </xf>
    <xf numFmtId="179" fontId="19" fillId="0" borderId="31" xfId="0" applyNumberFormat="1" applyFont="1" applyBorder="1" applyAlignment="1">
      <alignment vertical="center" shrinkToFit="1"/>
    </xf>
    <xf numFmtId="0" fontId="33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35" fillId="0" borderId="0" xfId="0" applyFont="1"/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 indent="1"/>
    </xf>
    <xf numFmtId="178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6" fontId="18" fillId="0" borderId="0" xfId="0" applyNumberFormat="1" applyFont="1" applyAlignment="1">
      <alignment vertical="center"/>
    </xf>
    <xf numFmtId="0" fontId="12" fillId="0" borderId="23" xfId="0" applyFont="1" applyBorder="1" applyAlignment="1">
      <alignment vertical="center" shrinkToFit="1"/>
    </xf>
    <xf numFmtId="0" fontId="11" fillId="0" borderId="0" xfId="0" applyFont="1" applyBorder="1"/>
    <xf numFmtId="0" fontId="10" fillId="0" borderId="0" xfId="0" applyFont="1" applyBorder="1"/>
    <xf numFmtId="0" fontId="13" fillId="0" borderId="0" xfId="0" applyFont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3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180" fontId="12" fillId="0" borderId="8" xfId="1" applyNumberFormat="1" applyFont="1" applyBorder="1" applyAlignment="1">
      <alignment vertical="center"/>
    </xf>
    <xf numFmtId="180" fontId="12" fillId="0" borderId="11" xfId="1" applyNumberFormat="1" applyFont="1" applyBorder="1" applyAlignment="1">
      <alignment vertical="center"/>
    </xf>
    <xf numFmtId="180" fontId="12" fillId="0" borderId="11" xfId="2" applyNumberFormat="1" applyFont="1" applyFill="1" applyBorder="1" applyAlignment="1">
      <alignment vertical="center"/>
    </xf>
    <xf numFmtId="180" fontId="12" fillId="0" borderId="12" xfId="0" applyNumberFormat="1" applyFont="1" applyBorder="1" applyAlignment="1">
      <alignment vertical="center"/>
    </xf>
    <xf numFmtId="180" fontId="12" fillId="0" borderId="11" xfId="0" applyNumberFormat="1" applyFont="1" applyBorder="1" applyAlignment="1">
      <alignment vertical="center"/>
    </xf>
    <xf numFmtId="0" fontId="19" fillId="0" borderId="23" xfId="0" applyFont="1" applyBorder="1" applyAlignment="1"/>
    <xf numFmtId="0" fontId="12" fillId="0" borderId="23" xfId="0" applyFont="1" applyBorder="1" applyAlignment="1">
      <alignment vertical="top"/>
    </xf>
    <xf numFmtId="0" fontId="2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12" fillId="6" borderId="21" xfId="0" applyFont="1" applyFill="1" applyBorder="1" applyAlignment="1">
      <alignment vertical="center" shrinkToFit="1"/>
    </xf>
    <xf numFmtId="179" fontId="12" fillId="6" borderId="21" xfId="0" applyNumberFormat="1" applyFont="1" applyFill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11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29" fillId="0" borderId="6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vertical="center" shrinkToFit="1"/>
      <protection locked="0"/>
    </xf>
    <xf numFmtId="179" fontId="12" fillId="0" borderId="6" xfId="0" applyNumberFormat="1" applyFont="1" applyBorder="1" applyAlignment="1">
      <alignment vertical="center" shrinkToFit="1"/>
    </xf>
    <xf numFmtId="179" fontId="12" fillId="0" borderId="27" xfId="0" applyNumberFormat="1" applyFont="1" applyBorder="1" applyAlignment="1">
      <alignment vertical="center" shrinkToFit="1"/>
    </xf>
    <xf numFmtId="0" fontId="40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81" fontId="3" fillId="0" borderId="21" xfId="0" applyNumberFormat="1" applyFont="1" applyBorder="1" applyAlignment="1">
      <alignment vertical="center" shrinkToFit="1"/>
    </xf>
    <xf numFmtId="181" fontId="3" fillId="3" borderId="24" xfId="0" applyNumberFormat="1" applyFont="1" applyFill="1" applyBorder="1" applyAlignment="1" applyProtection="1">
      <alignment vertical="center" shrinkToFit="1"/>
      <protection locked="0"/>
    </xf>
    <xf numFmtId="181" fontId="3" fillId="3" borderId="18" xfId="0" applyNumberFormat="1" applyFont="1" applyFill="1" applyBorder="1" applyAlignment="1" applyProtection="1">
      <alignment vertical="center" shrinkToFit="1"/>
      <protection locked="0"/>
    </xf>
    <xf numFmtId="181" fontId="3" fillId="3" borderId="19" xfId="0" applyNumberFormat="1" applyFont="1" applyFill="1" applyBorder="1" applyAlignment="1" applyProtection="1">
      <alignment vertical="center" shrinkToFit="1"/>
      <protection locked="0"/>
    </xf>
    <xf numFmtId="181" fontId="3" fillId="3" borderId="21" xfId="0" applyNumberFormat="1" applyFont="1" applyFill="1" applyBorder="1" applyAlignment="1" applyProtection="1">
      <alignment vertical="center" shrinkToFit="1"/>
      <protection locked="0"/>
    </xf>
    <xf numFmtId="38" fontId="10" fillId="0" borderId="0" xfId="1" applyFont="1" applyAlignment="1"/>
    <xf numFmtId="38" fontId="10" fillId="7" borderId="0" xfId="1" applyFont="1" applyFill="1" applyAlignment="1"/>
    <xf numFmtId="181" fontId="40" fillId="0" borderId="0" xfId="0" applyNumberFormat="1" applyFont="1" applyAlignment="1">
      <alignment vertical="center"/>
    </xf>
    <xf numFmtId="0" fontId="13" fillId="7" borderId="0" xfId="0" applyFont="1" applyFill="1" applyAlignment="1">
      <alignment vertical="center"/>
    </xf>
    <xf numFmtId="179" fontId="19" fillId="8" borderId="8" xfId="0" applyNumberFormat="1" applyFont="1" applyFill="1" applyBorder="1" applyAlignment="1">
      <alignment vertical="center" shrinkToFit="1"/>
    </xf>
    <xf numFmtId="179" fontId="19" fillId="8" borderId="11" xfId="0" applyNumberFormat="1" applyFont="1" applyFill="1" applyBorder="1" applyAlignment="1">
      <alignment vertical="center" shrinkToFit="1"/>
    </xf>
    <xf numFmtId="179" fontId="19" fillId="8" borderId="12" xfId="0" applyNumberFormat="1" applyFont="1" applyFill="1" applyBorder="1" applyAlignment="1">
      <alignment vertical="center" shrinkToFit="1"/>
    </xf>
    <xf numFmtId="0" fontId="12" fillId="0" borderId="0" xfId="0" quotePrefix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>
      <alignment vertical="top"/>
    </xf>
    <xf numFmtId="176" fontId="35" fillId="0" borderId="0" xfId="0" applyNumberFormat="1" applyFont="1" applyAlignment="1"/>
    <xf numFmtId="0" fontId="38" fillId="0" borderId="0" xfId="0" applyFont="1" applyAlignment="1">
      <alignment vertical="center"/>
    </xf>
    <xf numFmtId="0" fontId="10" fillId="0" borderId="33" xfId="0" quotePrefix="1" applyFont="1" applyBorder="1" applyAlignment="1">
      <alignment horizontal="right" vertical="center"/>
    </xf>
    <xf numFmtId="0" fontId="10" fillId="0" borderId="33" xfId="0" applyFont="1" applyBorder="1" applyAlignment="1">
      <alignment vertical="center"/>
    </xf>
    <xf numFmtId="176" fontId="18" fillId="0" borderId="33" xfId="0" applyNumberFormat="1" applyFont="1" applyBorder="1" applyAlignment="1">
      <alignment vertical="center"/>
    </xf>
    <xf numFmtId="176" fontId="18" fillId="0" borderId="34" xfId="0" applyNumberFormat="1" applyFont="1" applyBorder="1" applyAlignment="1">
      <alignment vertical="center"/>
    </xf>
    <xf numFmtId="0" fontId="10" fillId="0" borderId="32" xfId="0" applyFont="1" applyBorder="1" applyAlignment="1"/>
    <xf numFmtId="0" fontId="10" fillId="0" borderId="35" xfId="0" applyFont="1" applyBorder="1" applyAlignment="1">
      <alignment vertical="top"/>
    </xf>
    <xf numFmtId="0" fontId="10" fillId="0" borderId="36" xfId="0" applyFont="1" applyBorder="1" applyAlignment="1">
      <alignment horizontal="right" vertical="top"/>
    </xf>
    <xf numFmtId="176" fontId="18" fillId="0" borderId="36" xfId="0" applyNumberFormat="1" applyFont="1" applyBorder="1" applyAlignment="1">
      <alignment vertical="top"/>
    </xf>
    <xf numFmtId="176" fontId="18" fillId="0" borderId="37" xfId="0" applyNumberFormat="1" applyFont="1" applyBorder="1" applyAlignment="1">
      <alignment vertical="top"/>
    </xf>
    <xf numFmtId="0" fontId="19" fillId="0" borderId="0" xfId="0" applyFont="1" applyAlignment="1">
      <alignment vertical="center"/>
    </xf>
    <xf numFmtId="179" fontId="12" fillId="6" borderId="6" xfId="0" applyNumberFormat="1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right" vertical="center" wrapText="1"/>
    </xf>
    <xf numFmtId="0" fontId="42" fillId="0" borderId="0" xfId="0" applyFont="1" applyBorder="1" applyAlignment="1">
      <alignment vertical="top"/>
    </xf>
    <xf numFmtId="179" fontId="3" fillId="0" borderId="6" xfId="0" applyNumberFormat="1" applyFont="1" applyBorder="1" applyAlignment="1">
      <alignment vertical="center"/>
    </xf>
    <xf numFmtId="179" fontId="24" fillId="0" borderId="0" xfId="0" applyNumberFormat="1" applyFont="1" applyAlignment="1">
      <alignment vertical="center"/>
    </xf>
    <xf numFmtId="179" fontId="43" fillId="6" borderId="27" xfId="0" applyNumberFormat="1" applyFont="1" applyFill="1" applyBorder="1" applyAlignment="1">
      <alignment vertical="center" shrinkToFit="1"/>
    </xf>
    <xf numFmtId="179" fontId="43" fillId="6" borderId="21" xfId="0" applyNumberFormat="1" applyFont="1" applyFill="1" applyBorder="1" applyAlignment="1">
      <alignment vertical="center" shrinkToFit="1"/>
    </xf>
    <xf numFmtId="179" fontId="19" fillId="6" borderId="21" xfId="0" applyNumberFormat="1" applyFont="1" applyFill="1" applyBorder="1" applyAlignment="1">
      <alignment vertical="center" shrinkToFit="1"/>
    </xf>
    <xf numFmtId="0" fontId="12" fillId="0" borderId="0" xfId="0" applyFont="1" applyAlignment="1">
      <alignment vertical="top"/>
    </xf>
    <xf numFmtId="0" fontId="10" fillId="0" borderId="38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vertical="center" textRotation="255"/>
    </xf>
    <xf numFmtId="0" fontId="12" fillId="0" borderId="23" xfId="0" applyFont="1" applyBorder="1" applyAlignment="1">
      <alignment vertical="center" textRotation="255"/>
    </xf>
    <xf numFmtId="0" fontId="12" fillId="0" borderId="24" xfId="0" applyFont="1" applyBorder="1" applyAlignment="1">
      <alignment vertical="center" textRotation="255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vertical="center"/>
    </xf>
    <xf numFmtId="179" fontId="3" fillId="0" borderId="26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5" borderId="22" xfId="0" applyFont="1" applyFill="1" applyBorder="1" applyAlignment="1">
      <alignment vertical="center" textRotation="255"/>
    </xf>
    <xf numFmtId="0" fontId="12" fillId="5" borderId="23" xfId="0" applyFont="1" applyFill="1" applyBorder="1" applyAlignment="1">
      <alignment vertical="center" textRotation="255"/>
    </xf>
    <xf numFmtId="0" fontId="12" fillId="5" borderId="24" xfId="0" applyFont="1" applyFill="1" applyBorder="1" applyAlignment="1">
      <alignment vertical="center" textRotation="255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9" fontId="3" fillId="0" borderId="6" xfId="0" applyNumberFormat="1" applyFont="1" applyFill="1" applyBorder="1" applyAlignment="1">
      <alignment vertical="center"/>
    </xf>
    <xf numFmtId="179" fontId="3" fillId="0" borderId="26" xfId="0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vertical="center" textRotation="255"/>
    </xf>
    <xf numFmtId="0" fontId="12" fillId="4" borderId="23" xfId="0" applyFont="1" applyFill="1" applyBorder="1" applyAlignment="1">
      <alignment vertical="center" textRotation="255"/>
    </xf>
    <xf numFmtId="0" fontId="12" fillId="4" borderId="24" xfId="0" applyFont="1" applyFill="1" applyBorder="1" applyAlignment="1">
      <alignment vertical="center" textRotation="255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15" xfId="0" applyFont="1" applyBorder="1" applyAlignment="1">
      <alignment horizontal="center" vertical="top" shrinkToFit="1"/>
    </xf>
    <xf numFmtId="0" fontId="12" fillId="0" borderId="19" xfId="0" quotePrefix="1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center" vertical="center"/>
    </xf>
  </cellXfs>
  <cellStyles count="5">
    <cellStyle name="パーセント" xfId="2" builtinId="5"/>
    <cellStyle name="桁区切り" xfId="1" builtinId="6"/>
    <cellStyle name="出力 2" xfId="4"/>
    <cellStyle name="標準" xfId="0" builtinId="0"/>
    <cellStyle name="標準 2" xfId="3"/>
  </cellStyles>
  <dxfs count="3">
    <dxf>
      <font>
        <color theme="0" tint="-0.24994659260841701"/>
      </font>
    </dxf>
    <dxf>
      <fill>
        <patternFill>
          <bgColor rgb="FFC0C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66FF"/>
      <color rgb="FFFF99FF"/>
      <color rgb="FFFFFFCC"/>
      <color rgb="FFC0C0C0"/>
      <color rgb="FFB2B2B2"/>
      <color rgb="FF0066FF"/>
      <color rgb="FFFFE1FF"/>
      <color rgb="FF9966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Y77"/>
  <sheetViews>
    <sheetView showGridLines="0" tabSelected="1" zoomScale="70" zoomScaleNormal="70" zoomScaleSheetLayoutView="100" workbookViewId="0">
      <selection activeCell="B15" sqref="B15"/>
    </sheetView>
  </sheetViews>
  <sheetFormatPr defaultColWidth="0" defaultRowHeight="20.100000000000001" customHeight="1" zeroHeight="1" x14ac:dyDescent="0.15"/>
  <cols>
    <col min="1" max="1" width="4" style="1" customWidth="1"/>
    <col min="2" max="2" width="22.625" style="1" customWidth="1"/>
    <col min="3" max="4" width="8.5" style="1" customWidth="1"/>
    <col min="5" max="14" width="8.625" style="1" customWidth="1"/>
    <col min="15" max="15" width="5.625" style="1" customWidth="1"/>
    <col min="16" max="20" width="8.625" style="1" hidden="1" customWidth="1"/>
    <col min="21" max="21" width="3.625" style="1" hidden="1" customWidth="1"/>
    <col min="22" max="22" width="4.625" style="1" hidden="1" customWidth="1"/>
    <col min="23" max="24" width="8.625" style="1" hidden="1" customWidth="1"/>
    <col min="25" max="25" width="14.625" style="5" hidden="1" customWidth="1"/>
    <col min="26" max="28" width="10.625" style="5" hidden="1" customWidth="1"/>
    <col min="29" max="44" width="10.625" style="3" hidden="1" customWidth="1"/>
    <col min="45" max="16384" width="10.625" style="1" hidden="1"/>
  </cols>
  <sheetData>
    <row r="1" spans="1:44" ht="15" customHeight="1" x14ac:dyDescent="0.15">
      <c r="P1" s="81" t="s">
        <v>198</v>
      </c>
      <c r="W1" s="27"/>
      <c r="Y1" s="4" t="s">
        <v>57</v>
      </c>
      <c r="Z1" s="3"/>
      <c r="AA1" s="3"/>
      <c r="AB1" s="3"/>
    </row>
    <row r="2" spans="1:44" ht="20.100000000000001" customHeight="1" x14ac:dyDescent="0.15">
      <c r="B2" s="82" t="s">
        <v>210</v>
      </c>
      <c r="T2" s="48"/>
      <c r="W2" s="26"/>
      <c r="Y2" s="16" t="s">
        <v>45</v>
      </c>
      <c r="Z2" s="23" t="s">
        <v>61</v>
      </c>
      <c r="AA2" s="24"/>
      <c r="AB2" s="24"/>
      <c r="AC2" s="8"/>
      <c r="AD2" s="9"/>
    </row>
    <row r="3" spans="1:44" ht="9.9499999999999993" customHeight="1" x14ac:dyDescent="0.15">
      <c r="T3" s="44"/>
      <c r="Y3" s="17" t="s">
        <v>35</v>
      </c>
      <c r="Z3" s="20" t="s">
        <v>46</v>
      </c>
      <c r="AA3" s="21" t="s">
        <v>36</v>
      </c>
      <c r="AB3" s="10"/>
      <c r="AC3" s="11"/>
      <c r="AD3" s="12"/>
    </row>
    <row r="4" spans="1:44" s="147" customFormat="1" ht="20.100000000000001" customHeight="1" x14ac:dyDescent="0.15">
      <c r="A4" s="148"/>
      <c r="B4" s="147" t="s">
        <v>67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T4" s="149"/>
      <c r="Y4" s="150" t="s">
        <v>37</v>
      </c>
      <c r="Z4" s="150" t="s">
        <v>38</v>
      </c>
      <c r="AA4" s="151">
        <v>4</v>
      </c>
      <c r="AB4" s="151" t="s">
        <v>39</v>
      </c>
      <c r="AC4" s="150">
        <f ca="1">COUNTA(INDIRECT(Z2&amp;"!"&amp;Z3))</f>
        <v>210</v>
      </c>
      <c r="AD4" s="152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</row>
    <row r="5" spans="1:44" ht="24.95" customHeight="1" x14ac:dyDescent="0.15">
      <c r="A5" s="39"/>
      <c r="B5" s="83" t="s">
        <v>80</v>
      </c>
      <c r="C5" s="21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11"/>
      <c r="O5" s="39"/>
      <c r="P5" s="39"/>
      <c r="Q5" s="39"/>
      <c r="T5" s="46"/>
      <c r="Y5" s="17" t="s">
        <v>40</v>
      </c>
      <c r="Z5" s="12" t="s">
        <v>41</v>
      </c>
      <c r="AA5" s="11">
        <v>1</v>
      </c>
      <c r="AB5" s="22" t="s">
        <v>42</v>
      </c>
      <c r="AC5" s="21">
        <f ca="1">COUNTA(INDIRECT(Z2&amp;"!A" &amp; AA4 -1 &amp; ":" &amp; "XFD" &amp; AA4 -1  ))</f>
        <v>24</v>
      </c>
      <c r="AD5" s="17" t="str">
        <f ca="1">LEFT(ADDRESS(1,$AC5,3),LEN(ADDRESS(1,$AC5,3))-1)</f>
        <v>$X</v>
      </c>
    </row>
    <row r="6" spans="1:44" ht="24.95" customHeight="1" x14ac:dyDescent="0.15">
      <c r="A6" s="39"/>
      <c r="B6" s="83" t="s">
        <v>68</v>
      </c>
      <c r="C6" s="212" t="s">
        <v>267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13"/>
      <c r="O6" s="39"/>
      <c r="Q6" s="141" t="s">
        <v>34</v>
      </c>
      <c r="R6" s="140">
        <f>INDEX(List_AreaCD,MATCH($C$6,List_Area,0))</f>
        <v>6</v>
      </c>
      <c r="T6" s="46"/>
      <c r="Y6" s="17" t="s">
        <v>43</v>
      </c>
      <c r="Z6" s="11" t="str">
        <f ca="1">($Z$2 &amp; "!" &amp; $AA3 &amp; $AA$4-1 &amp; ":" &amp; ADDRESS($AA$4-1,$AC$5,1))</f>
        <v>Data!$A3:$X$3</v>
      </c>
      <c r="AA6" s="10"/>
      <c r="AB6" s="10"/>
      <c r="AC6" s="11"/>
      <c r="AD6" s="12"/>
    </row>
    <row r="7" spans="1:44" ht="24.95" customHeight="1" x14ac:dyDescent="0.15">
      <c r="A7" s="39"/>
      <c r="B7" s="84" t="s">
        <v>64</v>
      </c>
      <c r="C7" s="210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11"/>
      <c r="O7" s="39"/>
      <c r="P7" s="39"/>
      <c r="Q7" s="39"/>
      <c r="T7" s="46"/>
      <c r="Y7" s="17" t="s">
        <v>44</v>
      </c>
      <c r="Z7" s="11" t="str">
        <f ca="1">($Z$2&amp;"!"&amp;$AA3&amp;$AA$4&amp;":"&amp;$AD$5&amp;$AC$4)</f>
        <v>Data!$A4:$X210</v>
      </c>
      <c r="AA7" s="10"/>
      <c r="AB7" s="10"/>
      <c r="AC7" s="11"/>
      <c r="AD7" s="12"/>
    </row>
    <row r="8" spans="1:44" ht="20.100000000000001" customHeight="1" x14ac:dyDescent="0.15">
      <c r="A8" s="39"/>
      <c r="B8" s="217" t="s">
        <v>69</v>
      </c>
      <c r="C8" s="244" t="s">
        <v>70</v>
      </c>
      <c r="D8" s="245"/>
      <c r="E8" s="246"/>
      <c r="F8" s="243" t="s">
        <v>72</v>
      </c>
      <c r="G8" s="243" t="s">
        <v>73</v>
      </c>
      <c r="H8" s="165" t="s">
        <v>178</v>
      </c>
      <c r="I8" s="166"/>
      <c r="J8" s="166"/>
      <c r="K8" s="166"/>
      <c r="L8" s="166"/>
      <c r="M8" s="166"/>
      <c r="N8" s="167"/>
      <c r="O8" s="39"/>
      <c r="P8" s="39"/>
      <c r="Q8" s="39"/>
      <c r="T8" s="46"/>
      <c r="Y8" s="18" t="s">
        <v>34</v>
      </c>
      <c r="Z8" s="21" t="s">
        <v>36</v>
      </c>
      <c r="AA8" s="11" t="str">
        <f ca="1">$Z$2 &amp; "!" &amp; $Z8 &amp; $AA$4 &amp; ":" &amp; $Z8 &amp; $AC$4</f>
        <v>Data!$A4:$A210</v>
      </c>
      <c r="AB8" s="11"/>
      <c r="AC8" s="10"/>
      <c r="AD8" s="13"/>
      <c r="AG8" s="5"/>
    </row>
    <row r="9" spans="1:44" ht="20.100000000000001" customHeight="1" x14ac:dyDescent="0.15">
      <c r="A9" s="39"/>
      <c r="B9" s="218"/>
      <c r="C9" s="247"/>
      <c r="D9" s="248"/>
      <c r="E9" s="249"/>
      <c r="F9" s="207"/>
      <c r="G9" s="207"/>
      <c r="H9" s="85" t="s">
        <v>74</v>
      </c>
      <c r="I9" s="86" t="s">
        <v>75</v>
      </c>
      <c r="J9" s="85" t="s">
        <v>76</v>
      </c>
      <c r="K9" s="97" t="s">
        <v>77</v>
      </c>
      <c r="L9" s="85" t="s">
        <v>78</v>
      </c>
      <c r="M9" s="212" t="s">
        <v>79</v>
      </c>
      <c r="N9" s="213"/>
      <c r="O9" s="39"/>
      <c r="P9" s="39"/>
      <c r="Q9" s="39"/>
      <c r="T9" s="46"/>
      <c r="Y9" s="18" t="s">
        <v>23</v>
      </c>
      <c r="Z9" s="10" t="s">
        <v>47</v>
      </c>
      <c r="AA9" s="11" t="str">
        <f ca="1">$Z$2 &amp; "!" &amp; $Z9 &amp; $AA$4 &amp; ":" &amp; $Z9 &amp; $AC$4</f>
        <v>Data!$B4:$B210</v>
      </c>
      <c r="AB9" s="11"/>
      <c r="AC9" s="10"/>
      <c r="AD9" s="13"/>
      <c r="AG9" s="5"/>
    </row>
    <row r="10" spans="1:44" ht="24.95" customHeight="1" x14ac:dyDescent="0.15">
      <c r="A10" s="39"/>
      <c r="B10" s="219"/>
      <c r="C10" s="168" t="str">
        <f>IF($B$20&gt;0,SUM($C$15:$C$19),"")</f>
        <v/>
      </c>
      <c r="D10" s="168" t="str">
        <f>IF($B$20&gt;0,SUM($D$15:$D$19),"")</f>
        <v/>
      </c>
      <c r="E10" s="168" t="str">
        <f>IF($B$20&gt;0,SUM($E$15:$E$19),"")</f>
        <v/>
      </c>
      <c r="F10" s="169"/>
      <c r="G10" s="169"/>
      <c r="H10" s="169"/>
      <c r="I10" s="170"/>
      <c r="J10" s="169"/>
      <c r="K10" s="171"/>
      <c r="L10" s="169"/>
      <c r="M10" s="210"/>
      <c r="N10" s="211"/>
      <c r="O10" s="39"/>
      <c r="P10" s="39"/>
      <c r="Q10" s="39"/>
      <c r="T10" s="30"/>
      <c r="Y10" s="18" t="s">
        <v>49</v>
      </c>
      <c r="Z10" s="10" t="s">
        <v>50</v>
      </c>
      <c r="AA10" s="11" t="str">
        <f ca="1">$Z$2 &amp; "!" &amp; $Z10 &amp; $AA$4 &amp; ":" &amp; $Z10 &amp; $AC$4</f>
        <v>Data!$C4:$C210</v>
      </c>
      <c r="AB10" s="11"/>
      <c r="AC10" s="11"/>
      <c r="AD10" s="13"/>
    </row>
    <row r="11" spans="1:44" ht="20.100000000000001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T11" s="30"/>
      <c r="Y11" s="18" t="s">
        <v>15</v>
      </c>
      <c r="Z11" s="10" t="s">
        <v>51</v>
      </c>
      <c r="AA11" s="11" t="str">
        <f ca="1">$Z$2 &amp; "!" &amp; Z11 &amp; $AA$4 &amp; ":" &amp; Z11 &amp; $AC$4</f>
        <v>Data!$D4:$D210</v>
      </c>
      <c r="AB11" s="60" t="s">
        <v>15</v>
      </c>
      <c r="AC11" s="10" t="s">
        <v>150</v>
      </c>
      <c r="AD11" s="11" t="str">
        <f t="shared" ref="AD11:AD17" ca="1" si="0">$Z$2 &amp; "!" &amp; AC11 &amp; $AA$4 &amp; ":" &amp; AC11 &amp; $AC$4</f>
        <v>Data!$K4:$K210</v>
      </c>
      <c r="AE11" s="71" t="s">
        <v>15</v>
      </c>
      <c r="AF11" s="72" t="s">
        <v>157</v>
      </c>
      <c r="AG11" s="9" t="str">
        <f t="shared" ref="AG11:AG17" ca="1" si="1">$Z$2 &amp; "!" &amp; AF11 &amp; $AA$4 &amp; ":" &amp; AF11 &amp; $AC$4</f>
        <v>Data!$R4:$R210</v>
      </c>
    </row>
    <row r="12" spans="1:44" ht="20.100000000000001" customHeight="1" x14ac:dyDescent="0.15">
      <c r="A12" s="39"/>
      <c r="B12" s="147" t="s">
        <v>71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T12" s="30"/>
      <c r="Y12" s="18" t="s">
        <v>16</v>
      </c>
      <c r="Z12" s="10" t="s">
        <v>52</v>
      </c>
      <c r="AA12" s="11" t="str">
        <f t="shared" ref="AA12:AA17" ca="1" si="2">$Z$2 &amp; "!" &amp; $Z12 &amp; $AA$4 &amp; ":" &amp; $Z12 &amp; $AC$4</f>
        <v>Data!$E4:$E210</v>
      </c>
      <c r="AB12" s="60" t="s">
        <v>16</v>
      </c>
      <c r="AC12" s="10" t="s">
        <v>151</v>
      </c>
      <c r="AD12" s="11" t="str">
        <f t="shared" ca="1" si="0"/>
        <v>Data!$L4:$L210</v>
      </c>
      <c r="AE12" s="58" t="s">
        <v>16</v>
      </c>
      <c r="AF12" s="10" t="s">
        <v>158</v>
      </c>
      <c r="AG12" s="12" t="str">
        <f t="shared" ca="1" si="1"/>
        <v>Data!$S4:$S210</v>
      </c>
    </row>
    <row r="13" spans="1:44" ht="20.100000000000001" customHeight="1" x14ac:dyDescent="0.15">
      <c r="A13" s="39"/>
      <c r="B13" s="220" t="s">
        <v>64</v>
      </c>
      <c r="C13" s="222" t="s">
        <v>70</v>
      </c>
      <c r="D13" s="223"/>
      <c r="E13" s="224"/>
      <c r="F13" s="208" t="s">
        <v>72</v>
      </c>
      <c r="G13" s="208" t="s">
        <v>73</v>
      </c>
      <c r="H13" s="92" t="s">
        <v>178</v>
      </c>
      <c r="I13" s="93"/>
      <c r="J13" s="93"/>
      <c r="K13" s="93"/>
      <c r="L13" s="93"/>
      <c r="M13" s="94"/>
      <c r="N13" s="206" t="s">
        <v>179</v>
      </c>
      <c r="O13" s="39"/>
      <c r="P13" s="39"/>
      <c r="Q13" s="39"/>
      <c r="T13" s="30"/>
      <c r="Y13" s="18" t="s">
        <v>17</v>
      </c>
      <c r="Z13" s="10" t="s">
        <v>53</v>
      </c>
      <c r="AA13" s="11" t="str">
        <f t="shared" ca="1" si="2"/>
        <v>Data!$F4:$F210</v>
      </c>
      <c r="AB13" s="60" t="s">
        <v>17</v>
      </c>
      <c r="AC13" s="10" t="s">
        <v>152</v>
      </c>
      <c r="AD13" s="11" t="str">
        <f t="shared" ca="1" si="0"/>
        <v>Data!$M4:$M210</v>
      </c>
      <c r="AE13" s="58" t="s">
        <v>17</v>
      </c>
      <c r="AF13" s="10" t="s">
        <v>159</v>
      </c>
      <c r="AG13" s="12" t="str">
        <f t="shared" ca="1" si="1"/>
        <v>Data!$T4:$T210</v>
      </c>
    </row>
    <row r="14" spans="1:44" ht="20.100000000000001" customHeight="1" x14ac:dyDescent="0.15">
      <c r="A14" s="39"/>
      <c r="B14" s="221"/>
      <c r="C14" s="95" t="s">
        <v>266</v>
      </c>
      <c r="D14" s="95" t="s">
        <v>262</v>
      </c>
      <c r="E14" s="96" t="s">
        <v>263</v>
      </c>
      <c r="F14" s="209"/>
      <c r="G14" s="209"/>
      <c r="H14" s="95" t="s">
        <v>74</v>
      </c>
      <c r="I14" s="95" t="s">
        <v>75</v>
      </c>
      <c r="J14" s="95" t="s">
        <v>76</v>
      </c>
      <c r="K14" s="95" t="s">
        <v>77</v>
      </c>
      <c r="L14" s="95" t="s">
        <v>78</v>
      </c>
      <c r="M14" s="146" t="s">
        <v>79</v>
      </c>
      <c r="N14" s="207"/>
      <c r="O14" s="39"/>
      <c r="P14" s="39"/>
      <c r="Q14" s="39"/>
      <c r="T14" s="30"/>
      <c r="Y14" s="18" t="s">
        <v>18</v>
      </c>
      <c r="Z14" s="10" t="s">
        <v>54</v>
      </c>
      <c r="AA14" s="11" t="str">
        <f t="shared" ca="1" si="2"/>
        <v>Data!$G4:$G210</v>
      </c>
      <c r="AB14" s="60" t="s">
        <v>18</v>
      </c>
      <c r="AC14" s="10" t="s">
        <v>153</v>
      </c>
      <c r="AD14" s="11" t="str">
        <f t="shared" ca="1" si="0"/>
        <v>Data!$N4:$N210</v>
      </c>
      <c r="AE14" s="58" t="s">
        <v>18</v>
      </c>
      <c r="AF14" s="10" t="s">
        <v>160</v>
      </c>
      <c r="AG14" s="12" t="str">
        <f t="shared" ca="1" si="1"/>
        <v>Data!$U4:$U210</v>
      </c>
    </row>
    <row r="15" spans="1:44" ht="24.95" customHeight="1" x14ac:dyDescent="0.15">
      <c r="A15" s="39"/>
      <c r="B15" s="161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38"/>
      <c r="N15" s="172"/>
      <c r="O15" s="39"/>
      <c r="P15" s="39"/>
      <c r="Q15" s="39"/>
      <c r="T15" s="30"/>
      <c r="Y15" s="18" t="s">
        <v>14</v>
      </c>
      <c r="Z15" s="10" t="s">
        <v>55</v>
      </c>
      <c r="AA15" s="11" t="str">
        <f t="shared" ca="1" si="2"/>
        <v>Data!$H4:$H210</v>
      </c>
      <c r="AB15" s="60" t="s">
        <v>14</v>
      </c>
      <c r="AC15" s="10" t="s">
        <v>154</v>
      </c>
      <c r="AD15" s="11" t="str">
        <f t="shared" ca="1" si="0"/>
        <v>Data!$O4:$O210</v>
      </c>
      <c r="AE15" s="58" t="s">
        <v>14</v>
      </c>
      <c r="AF15" s="10" t="s">
        <v>161</v>
      </c>
      <c r="AG15" s="12" t="str">
        <f t="shared" ca="1" si="1"/>
        <v>Data!$V4:$V210</v>
      </c>
    </row>
    <row r="16" spans="1:44" ht="24.95" customHeight="1" x14ac:dyDescent="0.15">
      <c r="A16" s="39"/>
      <c r="B16" s="16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38"/>
      <c r="N16" s="172"/>
      <c r="O16" s="39"/>
      <c r="P16" s="39"/>
      <c r="Q16" s="39"/>
      <c r="T16" s="30"/>
      <c r="Y16" s="18" t="s">
        <v>13</v>
      </c>
      <c r="Z16" s="10" t="s">
        <v>63</v>
      </c>
      <c r="AA16" s="11" t="str">
        <f t="shared" ca="1" si="2"/>
        <v>Data!$I4:$I210</v>
      </c>
      <c r="AB16" s="60" t="s">
        <v>13</v>
      </c>
      <c r="AC16" s="10" t="s">
        <v>155</v>
      </c>
      <c r="AD16" s="11" t="str">
        <f t="shared" ca="1" si="0"/>
        <v>Data!$P4:$P210</v>
      </c>
      <c r="AE16" s="58" t="s">
        <v>13</v>
      </c>
      <c r="AF16" s="10" t="s">
        <v>162</v>
      </c>
      <c r="AG16" s="12" t="str">
        <f t="shared" ca="1" si="1"/>
        <v>Data!$W4:$W210</v>
      </c>
    </row>
    <row r="17" spans="1:51" ht="24.95" customHeight="1" x14ac:dyDescent="0.15">
      <c r="A17" s="39"/>
      <c r="B17" s="16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38"/>
      <c r="N17" s="172"/>
      <c r="O17" s="39"/>
      <c r="P17" s="39"/>
      <c r="Q17" s="39"/>
      <c r="T17" s="43"/>
      <c r="Y17" s="19" t="s">
        <v>0</v>
      </c>
      <c r="Z17" s="14" t="s">
        <v>56</v>
      </c>
      <c r="AA17" s="15" t="str">
        <f t="shared" ca="1" si="2"/>
        <v>Data!$J4:$J210</v>
      </c>
      <c r="AB17" s="61" t="s">
        <v>0</v>
      </c>
      <c r="AC17" s="14" t="s">
        <v>156</v>
      </c>
      <c r="AD17" s="11" t="str">
        <f t="shared" ca="1" si="0"/>
        <v>Data!$Q4:$Q210</v>
      </c>
      <c r="AE17" s="59" t="s">
        <v>0</v>
      </c>
      <c r="AF17" s="14" t="s">
        <v>163</v>
      </c>
      <c r="AG17" s="73" t="str">
        <f t="shared" ca="1" si="1"/>
        <v>Data!$X4:$X210</v>
      </c>
    </row>
    <row r="18" spans="1:51" ht="24.95" customHeight="1" x14ac:dyDescent="0.15">
      <c r="A18" s="39"/>
      <c r="B18" s="16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38"/>
      <c r="N18" s="172"/>
      <c r="O18" s="39"/>
      <c r="P18" s="39"/>
      <c r="Q18" s="39"/>
      <c r="Z18" s="7"/>
      <c r="AC18" s="32"/>
      <c r="AD18" s="32"/>
      <c r="AE18" s="29"/>
      <c r="AF18" s="29"/>
      <c r="AG18" s="32"/>
      <c r="AH18" s="32"/>
      <c r="AK18" s="5"/>
    </row>
    <row r="19" spans="1:51" ht="24.95" customHeight="1" x14ac:dyDescent="0.15">
      <c r="A19" s="39"/>
      <c r="B19" s="161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38"/>
      <c r="N19" s="172"/>
      <c r="O19" s="39"/>
      <c r="P19" s="39"/>
      <c r="Q19" s="39"/>
      <c r="T19" s="44"/>
      <c r="X19" s="109" t="s">
        <v>205</v>
      </c>
      <c r="AH19" s="5"/>
      <c r="AK19" s="5"/>
    </row>
    <row r="20" spans="1:51" ht="20.100000000000001" customHeight="1" x14ac:dyDescent="0.15">
      <c r="A20" s="39"/>
      <c r="B20" s="164">
        <f>LEN($B$15)+LEN($B$16)+LEN($B$17)+LEN($B$18)+LEN($B$19)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175"/>
      <c r="M20" s="39"/>
      <c r="N20" s="39"/>
      <c r="O20" s="39"/>
      <c r="P20" s="39"/>
      <c r="Q20" s="39"/>
      <c r="T20" s="45"/>
      <c r="Y20" s="128" t="s">
        <v>23</v>
      </c>
      <c r="Z20" s="52" t="s">
        <v>164</v>
      </c>
      <c r="AA20" s="52" t="s">
        <v>116</v>
      </c>
      <c r="AB20" s="52" t="s">
        <v>117</v>
      </c>
      <c r="AC20" s="52" t="s">
        <v>118</v>
      </c>
      <c r="AD20" s="52" t="s">
        <v>119</v>
      </c>
      <c r="AE20" s="52" t="s">
        <v>120</v>
      </c>
      <c r="AF20" s="52" t="s">
        <v>121</v>
      </c>
      <c r="AG20" s="52" t="s">
        <v>122</v>
      </c>
      <c r="AH20" s="52" t="s">
        <v>123</v>
      </c>
      <c r="AI20" s="52" t="s">
        <v>124</v>
      </c>
      <c r="AJ20" s="52" t="s">
        <v>125</v>
      </c>
      <c r="AK20" s="52" t="s">
        <v>126</v>
      </c>
      <c r="AL20" s="52" t="s">
        <v>127</v>
      </c>
      <c r="AM20" s="52" t="s">
        <v>128</v>
      </c>
      <c r="AN20" s="52" t="s">
        <v>129</v>
      </c>
      <c r="AO20" s="53" t="s">
        <v>130</v>
      </c>
      <c r="AP20" s="53" t="s">
        <v>131</v>
      </c>
      <c r="AQ20" s="53" t="s">
        <v>132</v>
      </c>
      <c r="AR20" s="53" t="s">
        <v>133</v>
      </c>
      <c r="AS20" s="53" t="s">
        <v>134</v>
      </c>
      <c r="AT20" s="53" t="s">
        <v>135</v>
      </c>
      <c r="AU20" s="53" t="s">
        <v>136</v>
      </c>
      <c r="AV20" s="53" t="s">
        <v>137</v>
      </c>
      <c r="AW20" s="53" t="s">
        <v>138</v>
      </c>
      <c r="AX20" s="53" t="s">
        <v>139</v>
      </c>
      <c r="AY20" s="53" t="s">
        <v>140</v>
      </c>
    </row>
    <row r="21" spans="1:51" ht="20.100000000000001" customHeight="1" x14ac:dyDescent="0.15">
      <c r="A21" s="39"/>
      <c r="B21" s="147" t="s">
        <v>253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T21" s="47"/>
      <c r="W21" s="36"/>
      <c r="X21" s="36"/>
      <c r="Z21" s="40" t="s">
        <v>1</v>
      </c>
      <c r="AA21" s="40" t="s">
        <v>2</v>
      </c>
      <c r="AB21" s="40" t="s">
        <v>3</v>
      </c>
      <c r="AC21" s="40" t="s">
        <v>4</v>
      </c>
      <c r="AD21" s="40" t="s">
        <v>5</v>
      </c>
      <c r="AE21" s="40" t="s">
        <v>6</v>
      </c>
      <c r="AF21" s="40" t="s">
        <v>7</v>
      </c>
      <c r="AG21" s="40" t="s">
        <v>8</v>
      </c>
      <c r="AH21" s="40" t="s">
        <v>9</v>
      </c>
      <c r="AI21" s="40" t="s">
        <v>10</v>
      </c>
      <c r="AJ21" s="40" t="s">
        <v>108</v>
      </c>
      <c r="AK21" s="40" t="s">
        <v>110</v>
      </c>
      <c r="AL21" s="40" t="s">
        <v>11</v>
      </c>
      <c r="AM21" s="136" t="s">
        <v>167</v>
      </c>
      <c r="AN21" s="136" t="s">
        <v>180</v>
      </c>
      <c r="AO21" s="136" t="s">
        <v>181</v>
      </c>
      <c r="AP21" s="136" t="s">
        <v>182</v>
      </c>
      <c r="AQ21" s="136" t="s">
        <v>183</v>
      </c>
      <c r="AR21" s="136" t="s">
        <v>184</v>
      </c>
      <c r="AS21" s="137" t="s">
        <v>168</v>
      </c>
      <c r="AT21" s="137" t="s">
        <v>185</v>
      </c>
      <c r="AU21" s="137" t="s">
        <v>186</v>
      </c>
      <c r="AV21" s="137" t="s">
        <v>187</v>
      </c>
      <c r="AW21" s="137" t="s">
        <v>170</v>
      </c>
      <c r="AX21" s="137" t="s">
        <v>188</v>
      </c>
      <c r="AY21" s="50" t="s">
        <v>12</v>
      </c>
    </row>
    <row r="22" spans="1:51" ht="20.100000000000001" customHeight="1" x14ac:dyDescent="0.15">
      <c r="A22" s="39"/>
      <c r="B22" s="39"/>
      <c r="C22" s="233" t="s">
        <v>199</v>
      </c>
      <c r="D22" s="206" t="s">
        <v>200</v>
      </c>
      <c r="E22" s="208" t="s">
        <v>17</v>
      </c>
      <c r="F22" s="208" t="s">
        <v>18</v>
      </c>
      <c r="G22" s="208" t="s">
        <v>14</v>
      </c>
      <c r="H22" s="208" t="s">
        <v>13</v>
      </c>
      <c r="I22" s="208" t="s">
        <v>0</v>
      </c>
      <c r="J22" s="231" t="s">
        <v>264</v>
      </c>
      <c r="K22" s="232"/>
      <c r="L22" s="39"/>
      <c r="M22" s="39"/>
      <c r="N22" s="39"/>
      <c r="O22" s="39"/>
      <c r="P22" s="39"/>
      <c r="Q22" s="39"/>
      <c r="T22" s="30"/>
      <c r="W22" s="36"/>
      <c r="X22" s="62" t="s">
        <v>169</v>
      </c>
      <c r="Y22" s="110" t="s">
        <v>145</v>
      </c>
      <c r="Z22" s="129">
        <f t="shared" ref="Z22:AY22" ca="1" si="3">SUMPRODUCT((INDIRECT($AA$8)=$R$6) * (INDIRECT($AA$9)=Z$20) * (INDIRECT($AA$11)))</f>
        <v>874.73190251000358</v>
      </c>
      <c r="AA22" s="129">
        <f t="shared" ca="1" si="3"/>
        <v>1668.5124761894738</v>
      </c>
      <c r="AB22" s="129">
        <f t="shared" ca="1" si="3"/>
        <v>2120.5433901054316</v>
      </c>
      <c r="AC22" s="129">
        <f t="shared" ca="1" si="3"/>
        <v>841.24546887312852</v>
      </c>
      <c r="AD22" s="129">
        <f t="shared" ca="1" si="3"/>
        <v>1324.5647142956452</v>
      </c>
      <c r="AE22" s="129">
        <f t="shared" ca="1" si="3"/>
        <v>653.49069334574233</v>
      </c>
      <c r="AF22" s="129">
        <f t="shared" ca="1" si="3"/>
        <v>362.12523481274627</v>
      </c>
      <c r="AG22" s="129">
        <f t="shared" ca="1" si="3"/>
        <v>333.97787161881331</v>
      </c>
      <c r="AH22" s="129">
        <f t="shared" ca="1" si="3"/>
        <v>567.31980043890474</v>
      </c>
      <c r="AI22" s="129">
        <f t="shared" ca="1" si="3"/>
        <v>461.50580052707363</v>
      </c>
      <c r="AJ22" s="129">
        <f t="shared" ca="1" si="3"/>
        <v>1586.6361596679576</v>
      </c>
      <c r="AK22" s="129">
        <f t="shared" ca="1" si="3"/>
        <v>1883.8626943005181</v>
      </c>
      <c r="AL22" s="129">
        <f t="shared" ca="1" si="3"/>
        <v>1418.3507885818562</v>
      </c>
      <c r="AM22" s="129">
        <f t="shared" ca="1" si="3"/>
        <v>1590.3999999999999</v>
      </c>
      <c r="AN22" s="129">
        <f t="shared" ca="1" si="3"/>
        <v>2247.6999999999998</v>
      </c>
      <c r="AO22" s="129">
        <f t="shared" ca="1" si="3"/>
        <v>1483.3</v>
      </c>
      <c r="AP22" s="129">
        <f t="shared" ca="1" si="3"/>
        <v>5178.5999999999995</v>
      </c>
      <c r="AQ22" s="129">
        <f t="shared" ca="1" si="3"/>
        <v>960.4</v>
      </c>
      <c r="AR22" s="129">
        <f t="shared" ca="1" si="3"/>
        <v>716.8</v>
      </c>
      <c r="AS22" s="129">
        <f t="shared" ca="1" si="3"/>
        <v>2370.8999999999996</v>
      </c>
      <c r="AT22" s="129">
        <f t="shared" ca="1" si="3"/>
        <v>3495.7999999999997</v>
      </c>
      <c r="AU22" s="129">
        <f t="shared" ca="1" si="3"/>
        <v>2470.2999999999997</v>
      </c>
      <c r="AV22" s="129">
        <f t="shared" ca="1" si="3"/>
        <v>2580.8999999999996</v>
      </c>
      <c r="AW22" s="129">
        <f t="shared" ca="1" si="3"/>
        <v>1375.5</v>
      </c>
      <c r="AX22" s="129">
        <f t="shared" ca="1" si="3"/>
        <v>2506.6999999999998</v>
      </c>
      <c r="AY22" s="129">
        <f t="shared" ca="1" si="3"/>
        <v>0</v>
      </c>
    </row>
    <row r="23" spans="1:51" ht="20.100000000000001" customHeight="1" x14ac:dyDescent="0.15">
      <c r="A23" s="39"/>
      <c r="B23" s="39"/>
      <c r="C23" s="207"/>
      <c r="D23" s="207"/>
      <c r="E23" s="209"/>
      <c r="F23" s="209"/>
      <c r="G23" s="209"/>
      <c r="H23" s="209"/>
      <c r="I23" s="209"/>
      <c r="J23" s="234" t="s">
        <v>241</v>
      </c>
      <c r="K23" s="235"/>
      <c r="L23" s="39"/>
      <c r="M23" s="39"/>
      <c r="N23" s="39"/>
      <c r="O23" s="39"/>
      <c r="P23" s="39"/>
      <c r="Q23" s="39"/>
      <c r="T23" s="30"/>
      <c r="W23" s="36"/>
      <c r="X23" s="134" t="s">
        <v>206</v>
      </c>
      <c r="Y23" s="111" t="s">
        <v>146</v>
      </c>
      <c r="Z23" s="130">
        <f t="shared" ref="Z23:AY23" ca="1" si="4">SUMPRODUCT((INDIRECT($AA$8)=$R$6) * (INDIRECT($AA$9)=Z$20) * (INDIRECT($AA$12)))</f>
        <v>40.145143688614034</v>
      </c>
      <c r="AA23" s="130">
        <f t="shared" ca="1" si="4"/>
        <v>74.505004156975815</v>
      </c>
      <c r="AB23" s="130">
        <f t="shared" ca="1" si="4"/>
        <v>107.0079870235198</v>
      </c>
      <c r="AC23" s="130">
        <f t="shared" ca="1" si="4"/>
        <v>120.74310041683957</v>
      </c>
      <c r="AD23" s="130">
        <f t="shared" ca="1" si="4"/>
        <v>100.11059683554966</v>
      </c>
      <c r="AE23" s="130">
        <f t="shared" ca="1" si="4"/>
        <v>85.690437412750143</v>
      </c>
      <c r="AF23" s="130">
        <f t="shared" ca="1" si="4"/>
        <v>66.46570470110791</v>
      </c>
      <c r="AG23" s="130">
        <f t="shared" ca="1" si="4"/>
        <v>54.750673327902369</v>
      </c>
      <c r="AH23" s="130">
        <f t="shared" ca="1" si="4"/>
        <v>68.619698820578833</v>
      </c>
      <c r="AI23" s="130">
        <f t="shared" ca="1" si="4"/>
        <v>77.641752927432279</v>
      </c>
      <c r="AJ23" s="130">
        <f t="shared" ca="1" si="4"/>
        <v>84.942258943890494</v>
      </c>
      <c r="AK23" s="130">
        <f t="shared" ca="1" si="4"/>
        <v>91.814119170984455</v>
      </c>
      <c r="AL23" s="130">
        <f t="shared" ca="1" si="4"/>
        <v>49.337949687174131</v>
      </c>
      <c r="AM23" s="130">
        <f t="shared" ca="1" si="4"/>
        <v>100.77</v>
      </c>
      <c r="AN23" s="130">
        <f t="shared" ca="1" si="4"/>
        <v>102.14999999999999</v>
      </c>
      <c r="AO23" s="130">
        <f t="shared" ca="1" si="4"/>
        <v>109.58999999999999</v>
      </c>
      <c r="AP23" s="130">
        <f t="shared" ca="1" si="4"/>
        <v>112.47</v>
      </c>
      <c r="AQ23" s="130">
        <f t="shared" ca="1" si="4"/>
        <v>93.509999999999991</v>
      </c>
      <c r="AR23" s="130">
        <f t="shared" ca="1" si="4"/>
        <v>88.649999999999991</v>
      </c>
      <c r="AS23" s="130">
        <f t="shared" ca="1" si="4"/>
        <v>87.089999999999989</v>
      </c>
      <c r="AT23" s="130">
        <f t="shared" ca="1" si="4"/>
        <v>138.44999999999999</v>
      </c>
      <c r="AU23" s="130">
        <f t="shared" ca="1" si="4"/>
        <v>109.58999999999999</v>
      </c>
      <c r="AV23" s="130">
        <f t="shared" ca="1" si="4"/>
        <v>106.71</v>
      </c>
      <c r="AW23" s="130">
        <f t="shared" ca="1" si="4"/>
        <v>93.86999999999999</v>
      </c>
      <c r="AX23" s="130">
        <f t="shared" ca="1" si="4"/>
        <v>89.07</v>
      </c>
      <c r="AY23" s="130">
        <f t="shared" ca="1" si="4"/>
        <v>0</v>
      </c>
    </row>
    <row r="24" spans="1:51" ht="24.95" customHeight="1" x14ac:dyDescent="0.15">
      <c r="A24" s="39"/>
      <c r="B24" s="88" t="s">
        <v>20</v>
      </c>
      <c r="C24" s="89" t="str">
        <f t="shared" ref="C24:I24" si="5">IF($B$20&gt;0,C$75,"")</f>
        <v/>
      </c>
      <c r="D24" s="89" t="str">
        <f t="shared" si="5"/>
        <v/>
      </c>
      <c r="E24" s="89" t="str">
        <f t="shared" si="5"/>
        <v/>
      </c>
      <c r="F24" s="89" t="str">
        <f t="shared" si="5"/>
        <v/>
      </c>
      <c r="G24" s="89" t="str">
        <f t="shared" si="5"/>
        <v/>
      </c>
      <c r="H24" s="89" t="str">
        <f>IF($B$20&gt;0,H$75,"")</f>
        <v/>
      </c>
      <c r="I24" s="89" t="str">
        <f t="shared" si="5"/>
        <v/>
      </c>
      <c r="J24" s="236" t="str">
        <f>IF($B$20&gt;0,K$75,"")</f>
        <v/>
      </c>
      <c r="K24" s="237"/>
      <c r="L24" s="200"/>
      <c r="M24" s="39"/>
      <c r="N24" s="39"/>
      <c r="O24" s="39"/>
      <c r="P24" s="39"/>
      <c r="Q24" s="39"/>
      <c r="T24" s="30"/>
      <c r="W24" s="36"/>
      <c r="X24" s="135" t="s">
        <v>207</v>
      </c>
      <c r="Y24" s="111" t="s">
        <v>147</v>
      </c>
      <c r="Z24" s="130">
        <f t="shared" ref="Z24:AY24" ca="1" si="6">SUMPRODUCT((INDIRECT($AA$8)=$R$6) * (INDIRECT($AA$9)=Z$20) * (INDIRECT($AA$13)))</f>
        <v>435.47350551715778</v>
      </c>
      <c r="AA24" s="130">
        <f t="shared" ca="1" si="6"/>
        <v>478.94206543816631</v>
      </c>
      <c r="AB24" s="130">
        <f t="shared" ca="1" si="6"/>
        <v>541.85643795620501</v>
      </c>
      <c r="AC24" s="130">
        <f t="shared" ca="1" si="6"/>
        <v>457.5468324366563</v>
      </c>
      <c r="AD24" s="130">
        <f t="shared" ca="1" si="6"/>
        <v>460.3192459351788</v>
      </c>
      <c r="AE24" s="130">
        <f t="shared" ca="1" si="6"/>
        <v>329.38750581665897</v>
      </c>
      <c r="AF24" s="130">
        <f t="shared" ca="1" si="6"/>
        <v>187.85105845194457</v>
      </c>
      <c r="AG24" s="130">
        <f t="shared" ca="1" si="6"/>
        <v>211.97285906665118</v>
      </c>
      <c r="AH24" s="130">
        <f t="shared" ca="1" si="6"/>
        <v>285.18646962801211</v>
      </c>
      <c r="AI24" s="130">
        <f t="shared" ca="1" si="6"/>
        <v>154.00388513054571</v>
      </c>
      <c r="AJ24" s="130">
        <f t="shared" ca="1" si="6"/>
        <v>638.8311662896906</v>
      </c>
      <c r="AK24" s="130">
        <f t="shared" ca="1" si="6"/>
        <v>726.70207253885997</v>
      </c>
      <c r="AL24" s="130">
        <f t="shared" ca="1" si="6"/>
        <v>780.8330943691343</v>
      </c>
      <c r="AM24" s="130">
        <f t="shared" ca="1" si="6"/>
        <v>593</v>
      </c>
      <c r="AN24" s="130">
        <f t="shared" ca="1" si="6"/>
        <v>375.00000000000006</v>
      </c>
      <c r="AO24" s="130">
        <f t="shared" ca="1" si="6"/>
        <v>659.2</v>
      </c>
      <c r="AP24" s="130">
        <f t="shared" ca="1" si="6"/>
        <v>230.60000000000002</v>
      </c>
      <c r="AQ24" s="130">
        <f t="shared" ca="1" si="6"/>
        <v>462.40000000000003</v>
      </c>
      <c r="AR24" s="130">
        <f t="shared" ca="1" si="6"/>
        <v>266.40000000000003</v>
      </c>
      <c r="AS24" s="130">
        <f t="shared" ca="1" si="6"/>
        <v>265</v>
      </c>
      <c r="AT24" s="130">
        <f t="shared" ca="1" si="6"/>
        <v>1368</v>
      </c>
      <c r="AU24" s="130">
        <f t="shared" ca="1" si="6"/>
        <v>798</v>
      </c>
      <c r="AV24" s="130">
        <f t="shared" ca="1" si="6"/>
        <v>1019</v>
      </c>
      <c r="AW24" s="130">
        <f t="shared" ca="1" si="6"/>
        <v>303.39999999999998</v>
      </c>
      <c r="AX24" s="130">
        <f t="shared" ca="1" si="6"/>
        <v>217.20000000000002</v>
      </c>
      <c r="AY24" s="130">
        <f t="shared" ca="1" si="6"/>
        <v>158</v>
      </c>
    </row>
    <row r="25" spans="1:51" ht="24.95" customHeight="1" x14ac:dyDescent="0.15">
      <c r="A25" s="39"/>
      <c r="B25" s="88" t="s">
        <v>19</v>
      </c>
      <c r="C25" s="199" t="str">
        <f>IF($B$20&gt;0,C$24 * IF($C$7 = Rng_YoutoSu_1,H$15,H$10),"")</f>
        <v/>
      </c>
      <c r="D25" s="199" t="str">
        <f>IF($B$20&gt;0,D$24 * IF($C$7 = Rng_YoutoSu_1,I$15,I$10),"")</f>
        <v/>
      </c>
      <c r="E25" s="199" t="str">
        <f>IF($B$20&gt;0,E$24 * IF($C$7 = Rng_YoutoSu_1,J$15,J$10),"")</f>
        <v/>
      </c>
      <c r="F25" s="199" t="str">
        <f>IF($B$20&gt;0,F$24 * IF($C$7 = Rng_YoutoSu_1,K$15,K$10),"")</f>
        <v/>
      </c>
      <c r="G25" s="199" t="str">
        <f>IF($B$20&gt;0,G$24 * IF($C$7 = Rng_YoutoSu_1,L$15,L$10),"")</f>
        <v/>
      </c>
      <c r="H25" s="90" t="str">
        <f>IF($B$20&gt;0,Q$75,"")</f>
        <v/>
      </c>
      <c r="I25" s="90" t="str">
        <f>IF($B$20&gt;0,R$75,"")</f>
        <v/>
      </c>
      <c r="J25" s="225" t="str">
        <f>IF($B$20&gt;0,$J$24 * IF($C$7 = Rng_YoutoSu_1,$G$15,$G$10),"")</f>
        <v/>
      </c>
      <c r="K25" s="226"/>
      <c r="L25" s="200"/>
      <c r="M25" s="39"/>
      <c r="N25" s="39"/>
      <c r="O25" s="39"/>
      <c r="P25" s="39"/>
      <c r="Q25" s="39"/>
      <c r="S25" s="39"/>
      <c r="T25" s="30"/>
      <c r="W25" s="36"/>
      <c r="X25" s="63"/>
      <c r="Y25" s="111" t="s">
        <v>148</v>
      </c>
      <c r="Z25" s="130">
        <f t="shared" ref="Z25:AY25" ca="1" si="7">SUMPRODUCT((INDIRECT($AA$8)=$R$6) * (INDIRECT($AA$9)=Z$20) * (INDIRECT($AA$14)))</f>
        <v>87.318540075178859</v>
      </c>
      <c r="AA25" s="130">
        <f t="shared" ca="1" si="7"/>
        <v>603.13762220982733</v>
      </c>
      <c r="AB25" s="130">
        <f t="shared" ca="1" si="7"/>
        <v>242.90026926196467</v>
      </c>
      <c r="AC25" s="130">
        <f t="shared" ca="1" si="7"/>
        <v>361.80991766376707</v>
      </c>
      <c r="AD25" s="130">
        <f t="shared" ca="1" si="7"/>
        <v>498.06749370122685</v>
      </c>
      <c r="AE25" s="130">
        <f t="shared" ca="1" si="7"/>
        <v>173.95067473243375</v>
      </c>
      <c r="AF25" s="130">
        <f t="shared" ca="1" si="7"/>
        <v>99.917752349138496</v>
      </c>
      <c r="AG25" s="130">
        <f t="shared" ca="1" si="7"/>
        <v>36.45621706096528</v>
      </c>
      <c r="AH25" s="130">
        <f t="shared" ca="1" si="7"/>
        <v>204.54830654140952</v>
      </c>
      <c r="AI25" s="130">
        <f t="shared" ca="1" si="7"/>
        <v>79.900290705572303</v>
      </c>
      <c r="AJ25" s="130">
        <f t="shared" ca="1" si="7"/>
        <v>72.996072470429738</v>
      </c>
      <c r="AK25" s="130">
        <f t="shared" ca="1" si="7"/>
        <v>131.94715025906734</v>
      </c>
      <c r="AL25" s="130">
        <f t="shared" ca="1" si="7"/>
        <v>2101.0469890510949</v>
      </c>
      <c r="AM25" s="130">
        <f t="shared" ca="1" si="7"/>
        <v>156.10000000000002</v>
      </c>
      <c r="AN25" s="130">
        <f t="shared" ca="1" si="7"/>
        <v>126.80000000000001</v>
      </c>
      <c r="AO25" s="130">
        <f t="shared" ca="1" si="7"/>
        <v>306.05000000000007</v>
      </c>
      <c r="AP25" s="130">
        <f t="shared" ca="1" si="7"/>
        <v>108.75</v>
      </c>
      <c r="AQ25" s="130">
        <f t="shared" ca="1" si="7"/>
        <v>115.15</v>
      </c>
      <c r="AR25" s="130">
        <f t="shared" ca="1" si="7"/>
        <v>115.15</v>
      </c>
      <c r="AS25" s="130">
        <f t="shared" ca="1" si="7"/>
        <v>112.35000000000001</v>
      </c>
      <c r="AT25" s="130">
        <f t="shared" ca="1" si="7"/>
        <v>137.15</v>
      </c>
      <c r="AU25" s="130">
        <f t="shared" ca="1" si="7"/>
        <v>108.75</v>
      </c>
      <c r="AV25" s="130">
        <f t="shared" ca="1" si="7"/>
        <v>146.75</v>
      </c>
      <c r="AW25" s="130">
        <f t="shared" ca="1" si="7"/>
        <v>108.35000000000001</v>
      </c>
      <c r="AX25" s="130">
        <f t="shared" ca="1" si="7"/>
        <v>112.35000000000001</v>
      </c>
      <c r="AY25" s="130">
        <f t="shared" ca="1" si="7"/>
        <v>0</v>
      </c>
    </row>
    <row r="26" spans="1:51" ht="57.75" customHeight="1" x14ac:dyDescent="0.15">
      <c r="A26" s="39"/>
      <c r="B26" s="227" t="s">
        <v>265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39"/>
      <c r="P26" s="39"/>
      <c r="Q26" s="39"/>
      <c r="S26" s="39"/>
      <c r="T26" s="30"/>
      <c r="W26" s="36"/>
      <c r="X26" s="63"/>
      <c r="Y26" s="111" t="s">
        <v>149</v>
      </c>
      <c r="Z26" s="130">
        <f t="shared" ref="Z26:AY26" ca="1" si="8">SUMPRODUCT((INDIRECT($AA$8)=$R$6) * (INDIRECT($AA$9)=Z$20) * (INDIRECT($AA$15)))</f>
        <v>18.059004486479932</v>
      </c>
      <c r="AA26" s="130">
        <f t="shared" ca="1" si="8"/>
        <v>29.446209364245803</v>
      </c>
      <c r="AB26" s="130">
        <f t="shared" ca="1" si="8"/>
        <v>30.88882332522304</v>
      </c>
      <c r="AC26" s="130">
        <f t="shared" ca="1" si="8"/>
        <v>19.347396366318314</v>
      </c>
      <c r="AD26" s="130">
        <f t="shared" ca="1" si="8"/>
        <v>25.011654333985504</v>
      </c>
      <c r="AE26" s="130">
        <f t="shared" ca="1" si="8"/>
        <v>15.34281177291764</v>
      </c>
      <c r="AF26" s="130">
        <f t="shared" ca="1" si="8"/>
        <v>7.3803809779938252</v>
      </c>
      <c r="AG26" s="130">
        <f t="shared" ca="1" si="8"/>
        <v>6.631660335167668</v>
      </c>
      <c r="AH26" s="130">
        <f t="shared" ca="1" si="8"/>
        <v>13.23329681199529</v>
      </c>
      <c r="AI26" s="130">
        <f t="shared" ca="1" si="8"/>
        <v>7.7305172929062396</v>
      </c>
      <c r="AJ26" s="130">
        <f t="shared" ca="1" si="8"/>
        <v>36.47563923615693</v>
      </c>
      <c r="AK26" s="130">
        <f t="shared" ca="1" si="8"/>
        <v>43.302275906735751</v>
      </c>
      <c r="AL26" s="130">
        <f t="shared" ca="1" si="8"/>
        <v>50.615387122002083</v>
      </c>
      <c r="AM26" s="130">
        <f t="shared" ca="1" si="8"/>
        <v>26.706700000000001</v>
      </c>
      <c r="AN26" s="130">
        <f t="shared" ca="1" si="8"/>
        <v>28.516500000000001</v>
      </c>
      <c r="AO26" s="130">
        <f t="shared" ca="1" si="8"/>
        <v>25.581400000000002</v>
      </c>
      <c r="AP26" s="130">
        <f t="shared" ca="1" si="8"/>
        <v>56.304200000000002</v>
      </c>
      <c r="AQ26" s="130">
        <f t="shared" ca="1" si="8"/>
        <v>17.034600000000001</v>
      </c>
      <c r="AR26" s="130">
        <f t="shared" ca="1" si="8"/>
        <v>11.870000000000001</v>
      </c>
      <c r="AS26" s="130">
        <f t="shared" ca="1" si="8"/>
        <v>28.353399999999997</v>
      </c>
      <c r="AT26" s="130">
        <f t="shared" ca="1" si="8"/>
        <v>53.723999999999997</v>
      </c>
      <c r="AU26" s="130">
        <f t="shared" ca="1" si="8"/>
        <v>39.316400000000002</v>
      </c>
      <c r="AV26" s="130">
        <f t="shared" ca="1" si="8"/>
        <v>69.923599999999993</v>
      </c>
      <c r="AW26" s="130">
        <f t="shared" ca="1" si="8"/>
        <v>21.411200000000001</v>
      </c>
      <c r="AX26" s="130">
        <f t="shared" ca="1" si="8"/>
        <v>29.253199999999996</v>
      </c>
      <c r="AY26" s="130">
        <f t="shared" ca="1" si="8"/>
        <v>0</v>
      </c>
    </row>
    <row r="27" spans="1:51" ht="20.100000000000001" hidden="1" customHeight="1" x14ac:dyDescent="0.15">
      <c r="A27" s="80" t="s">
        <v>197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T27" s="25"/>
      <c r="W27" s="36"/>
      <c r="X27" s="63"/>
      <c r="Y27" s="112" t="s">
        <v>13</v>
      </c>
      <c r="Z27" s="130">
        <f t="shared" ref="Z27:AY27" ca="1" si="9">SUMPRODUCT((INDIRECT($AA$8)=$R$6) * (INDIRECT($AA$9)=Z$20) * (INDIRECT($AA$16)))</f>
        <v>0</v>
      </c>
      <c r="AA27" s="130">
        <f t="shared" ca="1" si="9"/>
        <v>0</v>
      </c>
      <c r="AB27" s="130">
        <f t="shared" ca="1" si="9"/>
        <v>0</v>
      </c>
      <c r="AC27" s="130">
        <f t="shared" ca="1" si="9"/>
        <v>0</v>
      </c>
      <c r="AD27" s="130">
        <f t="shared" ca="1" si="9"/>
        <v>0</v>
      </c>
      <c r="AE27" s="130">
        <f t="shared" ca="1" si="9"/>
        <v>0</v>
      </c>
      <c r="AF27" s="130">
        <f t="shared" ca="1" si="9"/>
        <v>0</v>
      </c>
      <c r="AG27" s="130">
        <f t="shared" ca="1" si="9"/>
        <v>0</v>
      </c>
      <c r="AH27" s="130">
        <f t="shared" ca="1" si="9"/>
        <v>0</v>
      </c>
      <c r="AI27" s="130">
        <f t="shared" ca="1" si="9"/>
        <v>0</v>
      </c>
      <c r="AJ27" s="130">
        <f t="shared" ca="1" si="9"/>
        <v>0</v>
      </c>
      <c r="AK27" s="130">
        <f t="shared" ca="1" si="9"/>
        <v>0</v>
      </c>
      <c r="AL27" s="130">
        <f t="shared" ca="1" si="9"/>
        <v>0</v>
      </c>
      <c r="AM27" s="130">
        <f t="shared" ca="1" si="9"/>
        <v>0</v>
      </c>
      <c r="AN27" s="130">
        <f t="shared" ca="1" si="9"/>
        <v>0</v>
      </c>
      <c r="AO27" s="130">
        <f t="shared" ca="1" si="9"/>
        <v>0</v>
      </c>
      <c r="AP27" s="130">
        <f t="shared" ca="1" si="9"/>
        <v>0</v>
      </c>
      <c r="AQ27" s="130">
        <f t="shared" ca="1" si="9"/>
        <v>0</v>
      </c>
      <c r="AR27" s="130">
        <f t="shared" ca="1" si="9"/>
        <v>0</v>
      </c>
      <c r="AS27" s="130">
        <f t="shared" ca="1" si="9"/>
        <v>0</v>
      </c>
      <c r="AT27" s="130">
        <f t="shared" ca="1" si="9"/>
        <v>0</v>
      </c>
      <c r="AU27" s="130">
        <f t="shared" ca="1" si="9"/>
        <v>0</v>
      </c>
      <c r="AV27" s="130">
        <f t="shared" ca="1" si="9"/>
        <v>0</v>
      </c>
      <c r="AW27" s="130">
        <f t="shared" ca="1" si="9"/>
        <v>0</v>
      </c>
      <c r="AX27" s="130">
        <f t="shared" ca="1" si="9"/>
        <v>0</v>
      </c>
      <c r="AY27" s="130">
        <f t="shared" ca="1" si="9"/>
        <v>0</v>
      </c>
    </row>
    <row r="28" spans="1:51" ht="20.100000000000001" hidden="1" customHeight="1" x14ac:dyDescent="0.15">
      <c r="A28" s="38" t="s">
        <v>215</v>
      </c>
      <c r="C28" s="154"/>
      <c r="D28" s="155"/>
      <c r="E28" s="155"/>
      <c r="F28" s="155"/>
      <c r="G28" s="77" t="s">
        <v>208</v>
      </c>
      <c r="H28" s="155"/>
      <c r="I28" s="155"/>
      <c r="J28" s="155"/>
      <c r="K28" s="155"/>
      <c r="L28" s="156"/>
      <c r="M28" s="41"/>
      <c r="N28" s="41"/>
      <c r="O28" s="41"/>
      <c r="P28" s="51" t="s">
        <v>209</v>
      </c>
      <c r="Q28" s="41"/>
      <c r="R28" s="41"/>
      <c r="S28" s="41"/>
      <c r="T28" s="42"/>
      <c r="W28" s="36"/>
      <c r="X28" s="63"/>
      <c r="Y28" s="111" t="s">
        <v>0</v>
      </c>
      <c r="Z28" s="130">
        <f t="shared" ref="Z28:AY28" ca="1" si="10">SUMPRODUCT((INDIRECT($AA$8)=$R$6) * (INDIRECT($AA$9)=Z$20) * (INDIRECT($AA$17)))</f>
        <v>368.23135685703892</v>
      </c>
      <c r="AA28" s="130">
        <f t="shared" ca="1" si="10"/>
        <v>119.5237684301365</v>
      </c>
      <c r="AB28" s="130">
        <f t="shared" ca="1" si="10"/>
        <v>76.574248175182632</v>
      </c>
      <c r="AC28" s="130">
        <f t="shared" ca="1" si="10"/>
        <v>153.39431724143986</v>
      </c>
      <c r="AD28" s="130">
        <f t="shared" ca="1" si="10"/>
        <v>118.10338263094974</v>
      </c>
      <c r="AE28" s="130">
        <f t="shared" ca="1" si="10"/>
        <v>291.76186598417877</v>
      </c>
      <c r="AF28" s="130">
        <f t="shared" ca="1" si="10"/>
        <v>21.678347484445233</v>
      </c>
      <c r="AG28" s="130">
        <f t="shared" ca="1" si="10"/>
        <v>26.008412442434619</v>
      </c>
      <c r="AH28" s="130">
        <f t="shared" ca="1" si="10"/>
        <v>197.6554057706237</v>
      </c>
      <c r="AI28" s="130">
        <f t="shared" ca="1" si="10"/>
        <v>0</v>
      </c>
      <c r="AJ28" s="130">
        <f t="shared" ca="1" si="10"/>
        <v>1264.1582662437249</v>
      </c>
      <c r="AK28" s="130">
        <f t="shared" ca="1" si="10"/>
        <v>1495.9015544041451</v>
      </c>
      <c r="AL28" s="130">
        <f t="shared" ca="1" si="10"/>
        <v>711.96989051094897</v>
      </c>
      <c r="AM28" s="130">
        <f t="shared" ca="1" si="10"/>
        <v>230.4</v>
      </c>
      <c r="AN28" s="130">
        <f t="shared" ca="1" si="10"/>
        <v>0</v>
      </c>
      <c r="AO28" s="130">
        <f t="shared" ca="1" si="10"/>
        <v>0</v>
      </c>
      <c r="AP28" s="130">
        <f t="shared" ca="1" si="10"/>
        <v>0</v>
      </c>
      <c r="AQ28" s="130">
        <f t="shared" ca="1" si="10"/>
        <v>72</v>
      </c>
      <c r="AR28" s="130">
        <f t="shared" ca="1" si="10"/>
        <v>0</v>
      </c>
      <c r="AS28" s="130">
        <f t="shared" ca="1" si="10"/>
        <v>0</v>
      </c>
      <c r="AT28" s="130">
        <f t="shared" ca="1" si="10"/>
        <v>233</v>
      </c>
      <c r="AU28" s="130">
        <f t="shared" ca="1" si="10"/>
        <v>445</v>
      </c>
      <c r="AV28" s="130">
        <f t="shared" ca="1" si="10"/>
        <v>3139</v>
      </c>
      <c r="AW28" s="130">
        <f t="shared" ca="1" si="10"/>
        <v>260</v>
      </c>
      <c r="AX28" s="130">
        <f t="shared" ca="1" si="10"/>
        <v>0</v>
      </c>
      <c r="AY28" s="130">
        <f t="shared" ca="1" si="10"/>
        <v>0</v>
      </c>
    </row>
    <row r="29" spans="1:51" ht="19.5" hidden="1" customHeight="1" x14ac:dyDescent="0.15">
      <c r="A29" s="3"/>
      <c r="B29" s="87" t="s">
        <v>194</v>
      </c>
      <c r="C29" s="144" t="s">
        <v>145</v>
      </c>
      <c r="D29" s="144" t="s">
        <v>146</v>
      </c>
      <c r="E29" s="144" t="s">
        <v>147</v>
      </c>
      <c r="F29" s="144" t="s">
        <v>148</v>
      </c>
      <c r="G29" s="144" t="s">
        <v>149</v>
      </c>
      <c r="H29" s="144" t="s">
        <v>13</v>
      </c>
      <c r="I29" s="144" t="s">
        <v>0</v>
      </c>
      <c r="J29" s="144" t="s">
        <v>191</v>
      </c>
      <c r="K29" s="145" t="s">
        <v>192</v>
      </c>
      <c r="L29" s="160" t="s">
        <v>145</v>
      </c>
      <c r="M29" s="144" t="s">
        <v>146</v>
      </c>
      <c r="N29" s="144" t="s">
        <v>147</v>
      </c>
      <c r="O29" s="144" t="s">
        <v>148</v>
      </c>
      <c r="P29" s="144" t="s">
        <v>149</v>
      </c>
      <c r="Q29" s="144" t="s">
        <v>13</v>
      </c>
      <c r="R29" s="144" t="s">
        <v>0</v>
      </c>
      <c r="S29" s="144" t="s">
        <v>189</v>
      </c>
      <c r="T29" s="144" t="s">
        <v>190</v>
      </c>
      <c r="W29" s="36"/>
      <c r="X29" s="121" t="s">
        <v>203</v>
      </c>
      <c r="Y29" s="111" t="s">
        <v>172</v>
      </c>
      <c r="Z29" s="131">
        <f ca="1">SUMPRODUCT((INDIRECT($AA$8)=$R$6) * (INDIRECT($AA$9)=Z$20) * (INDIRECT($AA$10)))</f>
        <v>1823.9594531344731</v>
      </c>
      <c r="AA29" s="131">
        <f t="shared" ref="AA29:AY29" ca="1" si="11">SUMPRODUCT((INDIRECT($AA$8)=$R$6) * (INDIRECT($AA$9)=AA$20) * (INDIRECT($AA$10)))</f>
        <v>2969.6896039822773</v>
      </c>
      <c r="AB29" s="131">
        <f t="shared" ca="1" si="11"/>
        <v>3119.7711558475271</v>
      </c>
      <c r="AC29" s="131">
        <f t="shared" ca="1" si="11"/>
        <v>1954.0870329981494</v>
      </c>
      <c r="AD29" s="131">
        <f t="shared" ca="1" si="11"/>
        <v>2551.0335949185987</v>
      </c>
      <c r="AE29" s="131">
        <f t="shared" ca="1" si="11"/>
        <v>1549.6239890646816</v>
      </c>
      <c r="AF29" s="131">
        <f t="shared" ca="1" si="11"/>
        <v>745.41847877737632</v>
      </c>
      <c r="AG29" s="131">
        <f t="shared" ca="1" si="11"/>
        <v>669.79769385193447</v>
      </c>
      <c r="AH29" s="131">
        <f t="shared" ca="1" si="11"/>
        <v>1336.5629780115244</v>
      </c>
      <c r="AI29" s="131">
        <f t="shared" ca="1" si="11"/>
        <v>780.7822465835302</v>
      </c>
      <c r="AJ29" s="131">
        <f t="shared" ca="1" si="11"/>
        <v>3684.03956285185</v>
      </c>
      <c r="AK29" s="131">
        <f t="shared" ca="1" si="11"/>
        <v>4373.5298665803102</v>
      </c>
      <c r="AL29" s="131">
        <f t="shared" ca="1" si="11"/>
        <v>4403.7312526068818</v>
      </c>
      <c r="AM29" s="131">
        <f t="shared" ca="1" si="11"/>
        <v>2697.3767000000003</v>
      </c>
      <c r="AN29" s="131">
        <f ca="1">SUMPRODUCT((INDIRECT($AA$8)=$R$6) * (INDIRECT($AA$9)=AN$20) * (INDIRECT($AA$10)))</f>
        <v>2880.1665000000003</v>
      </c>
      <c r="AO29" s="131">
        <f t="shared" ca="1" si="11"/>
        <v>2583.7214000000004</v>
      </c>
      <c r="AP29" s="131">
        <f t="shared" ca="1" si="11"/>
        <v>5686.7241999999997</v>
      </c>
      <c r="AQ29" s="131">
        <f t="shared" ca="1" si="11"/>
        <v>1720.4946</v>
      </c>
      <c r="AR29" s="131">
        <f t="shared" ca="1" si="11"/>
        <v>1198.8699999999999</v>
      </c>
      <c r="AS29" s="131">
        <f t="shared" ca="1" si="11"/>
        <v>2863.6933999999997</v>
      </c>
      <c r="AT29" s="131">
        <f t="shared" ca="1" si="11"/>
        <v>5426.1239999999998</v>
      </c>
      <c r="AU29" s="131">
        <f t="shared" ca="1" si="11"/>
        <v>3970.9564</v>
      </c>
      <c r="AV29" s="131">
        <f t="shared" ca="1" si="11"/>
        <v>7062.2835999999998</v>
      </c>
      <c r="AW29" s="131">
        <f t="shared" ca="1" si="11"/>
        <v>2162.5311999999999</v>
      </c>
      <c r="AX29" s="131">
        <f t="shared" ca="1" si="11"/>
        <v>2954.5731999999998</v>
      </c>
      <c r="AY29" s="131">
        <f t="shared" ca="1" si="11"/>
        <v>158</v>
      </c>
    </row>
    <row r="30" spans="1:51" s="31" customFormat="1" ht="19.5" hidden="1" customHeight="1" x14ac:dyDescent="0.15">
      <c r="A30" s="214" t="s">
        <v>193</v>
      </c>
      <c r="B30" s="74" t="e">
        <f>INDEX(List_Calc_Bldg_YotoCD,MATCH($B15,List_Calc_Bldg_Yoto,0))</f>
        <v>#N/A</v>
      </c>
      <c r="C30" s="99" t="e">
        <f>INDEX($Z$22:$AY$22,1,MATCH($B30,$Z$20:$AY$20))</f>
        <v>#N/A</v>
      </c>
      <c r="D30" s="99" t="e">
        <f>INDEX($Z$23:$AY$23,1,MATCH($B30,$Z$20:$AY$20))</f>
        <v>#N/A</v>
      </c>
      <c r="E30" s="99" t="e">
        <f>INDEX($Z$24:$AY$24,1,MATCH($B30,$Z$20:$AY$20))</f>
        <v>#N/A</v>
      </c>
      <c r="F30" s="99" t="e">
        <f>INDEX($Z$25:$AY$25,1,MATCH($B30,$Z$20:$AY$20))</f>
        <v>#N/A</v>
      </c>
      <c r="G30" s="99" t="e">
        <f>INDEX($Z$26:$AY$26,1,MATCH($B30,$Z$20:$AY$20))</f>
        <v>#N/A</v>
      </c>
      <c r="H30" s="99" t="e">
        <f>INDEX($Z$27:$AY$27,1,MATCH($B30,$Z$20:$AY$20))</f>
        <v>#N/A</v>
      </c>
      <c r="I30" s="98" t="e">
        <f>INDEX($Z$28:$AY$28,1,MATCH($B30,$Z$20:$AY$20))</f>
        <v>#N/A</v>
      </c>
      <c r="J30" s="98" t="e">
        <f>INDEX($Z$29:$AY$29,1,MATCH($B30,$Z$20:$AY$20))</f>
        <v>#N/A</v>
      </c>
      <c r="K30" s="102" t="e">
        <f>INDEX($Z$30:$AY$30,1,MATCH($B30,$Z$20:$AY$20))</f>
        <v>#N/A</v>
      </c>
      <c r="L30" s="103" t="e">
        <f>C30*H15</f>
        <v>#N/A</v>
      </c>
      <c r="M30" s="98" t="e">
        <f t="shared" ref="M30:P34" si="12">D30*I15</f>
        <v>#N/A</v>
      </c>
      <c r="N30" s="98" t="e">
        <f t="shared" si="12"/>
        <v>#N/A</v>
      </c>
      <c r="O30" s="98" t="e">
        <f t="shared" si="12"/>
        <v>#N/A</v>
      </c>
      <c r="P30" s="98" t="e">
        <f>G30*L15</f>
        <v>#N/A</v>
      </c>
      <c r="Q30" s="177"/>
      <c r="R30" s="98" t="e">
        <f t="shared" ref="R30:R44" si="13">I30</f>
        <v>#N/A</v>
      </c>
      <c r="S30" s="98" t="e">
        <f t="shared" ref="S30:S44" si="14">SUM($L30:$R30)</f>
        <v>#N/A</v>
      </c>
      <c r="T30" s="98" t="e">
        <f t="shared" ref="T30:T44" si="15">SUM($L30:$Q30)</f>
        <v>#N/A</v>
      </c>
      <c r="U30" s="1"/>
      <c r="V30" s="1"/>
      <c r="W30" s="37"/>
      <c r="X30" s="64"/>
      <c r="Y30" s="113" t="s">
        <v>175</v>
      </c>
      <c r="Z30" s="132">
        <f ca="1">SUM(Z$22:Z$27)</f>
        <v>1455.7280962774341</v>
      </c>
      <c r="AA30" s="132">
        <f t="shared" ref="AA30:AY30" ca="1" si="16">SUM(AA$22:AA$27)</f>
        <v>2854.5433773586897</v>
      </c>
      <c r="AB30" s="132">
        <f t="shared" ca="1" si="16"/>
        <v>3043.1969076723444</v>
      </c>
      <c r="AC30" s="132">
        <f t="shared" ca="1" si="16"/>
        <v>1800.6927157567095</v>
      </c>
      <c r="AD30" s="132">
        <f t="shared" ca="1" si="16"/>
        <v>2408.0737051015858</v>
      </c>
      <c r="AE30" s="132">
        <f t="shared" ca="1" si="16"/>
        <v>1257.8621230805029</v>
      </c>
      <c r="AF30" s="132">
        <f t="shared" ca="1" si="16"/>
        <v>723.7401312929311</v>
      </c>
      <c r="AG30" s="132">
        <f t="shared" ca="1" si="16"/>
        <v>643.78928140949984</v>
      </c>
      <c r="AH30" s="132">
        <f t="shared" ca="1" si="16"/>
        <v>1138.9075722409007</v>
      </c>
      <c r="AI30" s="132">
        <f t="shared" ca="1" si="16"/>
        <v>780.7822465835302</v>
      </c>
      <c r="AJ30" s="132">
        <f t="shared" ca="1" si="16"/>
        <v>2419.881296608125</v>
      </c>
      <c r="AK30" s="132">
        <f t="shared" ca="1" si="16"/>
        <v>2877.6283121761653</v>
      </c>
      <c r="AL30" s="132">
        <f t="shared" ca="1" si="16"/>
        <v>4400.1842088112617</v>
      </c>
      <c r="AM30" s="132">
        <f t="shared" ca="1" si="16"/>
        <v>2466.9767000000002</v>
      </c>
      <c r="AN30" s="132">
        <f t="shared" ca="1" si="16"/>
        <v>2880.1665000000003</v>
      </c>
      <c r="AO30" s="132">
        <f t="shared" ca="1" si="16"/>
        <v>2583.7214000000004</v>
      </c>
      <c r="AP30" s="132">
        <f t="shared" ca="1" si="16"/>
        <v>5686.7241999999997</v>
      </c>
      <c r="AQ30" s="132">
        <f t="shared" ca="1" si="16"/>
        <v>1648.4946</v>
      </c>
      <c r="AR30" s="132">
        <f t="shared" ca="1" si="16"/>
        <v>1198.8699999999999</v>
      </c>
      <c r="AS30" s="132">
        <f t="shared" ca="1" si="16"/>
        <v>2863.6933999999997</v>
      </c>
      <c r="AT30" s="132">
        <f t="shared" ca="1" si="16"/>
        <v>5193.1239999999998</v>
      </c>
      <c r="AU30" s="132">
        <f t="shared" ca="1" si="16"/>
        <v>3525.9564</v>
      </c>
      <c r="AV30" s="132">
        <f t="shared" ca="1" si="16"/>
        <v>3923.2835999999998</v>
      </c>
      <c r="AW30" s="132">
        <f t="shared" ca="1" si="16"/>
        <v>1902.5311999999999</v>
      </c>
      <c r="AX30" s="132">
        <f t="shared" ca="1" si="16"/>
        <v>2954.5731999999998</v>
      </c>
      <c r="AY30" s="132">
        <f t="shared" ca="1" si="16"/>
        <v>158</v>
      </c>
    </row>
    <row r="31" spans="1:51" ht="20.100000000000001" hidden="1" customHeight="1" x14ac:dyDescent="0.15">
      <c r="A31" s="215"/>
      <c r="B31" s="75" t="e">
        <f>INDEX(List_Calc_Bldg_YotoCD,MATCH($B16,List_Calc_Bldg_Yoto,0))</f>
        <v>#N/A</v>
      </c>
      <c r="C31" s="99" t="e">
        <f>INDEX($Z$22:$AY$22,1,MATCH($B31,$Z$20:$AY$20))</f>
        <v>#N/A</v>
      </c>
      <c r="D31" s="99" t="e">
        <f>INDEX($Z$23:$AY$23,1,MATCH($B31,$Z$20:$AY$20))</f>
        <v>#N/A</v>
      </c>
      <c r="E31" s="99" t="e">
        <f>INDEX($Z$24:$AY$24,1,MATCH($B31,$Z$20:$AY$20))</f>
        <v>#N/A</v>
      </c>
      <c r="F31" s="99" t="e">
        <f>INDEX($Z$25:$AY$25,1,MATCH($B31,$Z$20:$AY$20))</f>
        <v>#N/A</v>
      </c>
      <c r="G31" s="99" t="e">
        <f>INDEX($Z$26:$AY$26,1,MATCH($B31,$Z$20:$AY$20))</f>
        <v>#N/A</v>
      </c>
      <c r="H31" s="99" t="e">
        <f>INDEX($Z$27:$AY$27,1,MATCH($B31,$Z$20:$AY$20))</f>
        <v>#N/A</v>
      </c>
      <c r="I31" s="99" t="e">
        <f>INDEX($Z$28:$AY$28,1,MATCH($B31,$Z$20:$AY$20))</f>
        <v>#N/A</v>
      </c>
      <c r="J31" s="99" t="e">
        <f>INDEX($Z$29:$AY$29,1,MATCH($B31,$Z$20:$AY$20))</f>
        <v>#N/A</v>
      </c>
      <c r="K31" s="104" t="e">
        <f>INDEX($Z$30:$AY$30,1,MATCH($B31,$Z$20:$AY$20))</f>
        <v>#N/A</v>
      </c>
      <c r="L31" s="105" t="e">
        <f>C31*H16</f>
        <v>#N/A</v>
      </c>
      <c r="M31" s="99" t="e">
        <f t="shared" si="12"/>
        <v>#N/A</v>
      </c>
      <c r="N31" s="99" t="e">
        <f t="shared" si="12"/>
        <v>#N/A</v>
      </c>
      <c r="O31" s="99" t="e">
        <f t="shared" si="12"/>
        <v>#N/A</v>
      </c>
      <c r="P31" s="99" t="e">
        <f t="shared" si="12"/>
        <v>#N/A</v>
      </c>
      <c r="Q31" s="178"/>
      <c r="R31" s="99" t="e">
        <f>I31</f>
        <v>#N/A</v>
      </c>
      <c r="S31" s="99" t="e">
        <f t="shared" si="14"/>
        <v>#N/A</v>
      </c>
      <c r="T31" s="99" t="e">
        <f t="shared" si="15"/>
        <v>#N/A</v>
      </c>
      <c r="W31" s="36"/>
      <c r="X31" s="65" t="s">
        <v>65</v>
      </c>
      <c r="Y31" s="110" t="s">
        <v>145</v>
      </c>
      <c r="Z31" s="129">
        <f t="shared" ref="Z31:AY31" ca="1" si="17">SUMPRODUCT((INDIRECT($AA$8)=$R$6) * (INDIRECT($AA$9)=Z$20) * (INDIRECT($AD$11)))</f>
        <v>0</v>
      </c>
      <c r="AA31" s="129">
        <f t="shared" ca="1" si="17"/>
        <v>0</v>
      </c>
      <c r="AB31" s="129">
        <f t="shared" ca="1" si="17"/>
        <v>0</v>
      </c>
      <c r="AC31" s="129">
        <f t="shared" ca="1" si="17"/>
        <v>0</v>
      </c>
      <c r="AD31" s="129">
        <f t="shared" ca="1" si="17"/>
        <v>0</v>
      </c>
      <c r="AE31" s="129">
        <f t="shared" ca="1" si="17"/>
        <v>0</v>
      </c>
      <c r="AF31" s="129">
        <f t="shared" ca="1" si="17"/>
        <v>0</v>
      </c>
      <c r="AG31" s="129">
        <f t="shared" ca="1" si="17"/>
        <v>0</v>
      </c>
      <c r="AH31" s="129">
        <f t="shared" ca="1" si="17"/>
        <v>0</v>
      </c>
      <c r="AI31" s="129">
        <f t="shared" ca="1" si="17"/>
        <v>0</v>
      </c>
      <c r="AJ31" s="129">
        <f t="shared" ca="1" si="17"/>
        <v>0</v>
      </c>
      <c r="AK31" s="129">
        <f t="shared" ca="1" si="17"/>
        <v>0</v>
      </c>
      <c r="AL31" s="129">
        <f t="shared" ca="1" si="17"/>
        <v>0</v>
      </c>
      <c r="AM31" s="129">
        <f t="shared" ca="1" si="17"/>
        <v>0</v>
      </c>
      <c r="AN31" s="129">
        <f t="shared" ca="1" si="17"/>
        <v>0</v>
      </c>
      <c r="AO31" s="129">
        <f t="shared" ca="1" si="17"/>
        <v>0</v>
      </c>
      <c r="AP31" s="129">
        <f t="shared" ca="1" si="17"/>
        <v>0</v>
      </c>
      <c r="AQ31" s="129">
        <f t="shared" ca="1" si="17"/>
        <v>0</v>
      </c>
      <c r="AR31" s="129">
        <f t="shared" ca="1" si="17"/>
        <v>0</v>
      </c>
      <c r="AS31" s="129">
        <f t="shared" ca="1" si="17"/>
        <v>0</v>
      </c>
      <c r="AT31" s="129">
        <f t="shared" ca="1" si="17"/>
        <v>0</v>
      </c>
      <c r="AU31" s="129">
        <f t="shared" ca="1" si="17"/>
        <v>0</v>
      </c>
      <c r="AV31" s="129">
        <f t="shared" ca="1" si="17"/>
        <v>0</v>
      </c>
      <c r="AW31" s="129">
        <f t="shared" ca="1" si="17"/>
        <v>0</v>
      </c>
      <c r="AX31" s="129">
        <f t="shared" ca="1" si="17"/>
        <v>0</v>
      </c>
      <c r="AY31" s="129">
        <f t="shared" ca="1" si="17"/>
        <v>0</v>
      </c>
    </row>
    <row r="32" spans="1:51" ht="20.100000000000001" hidden="1" customHeight="1" x14ac:dyDescent="0.15">
      <c r="A32" s="215"/>
      <c r="B32" s="75" t="e">
        <f>INDEX(List_Calc_Bldg_YotoCD,MATCH($B17,List_Calc_Bldg_Yoto,0))</f>
        <v>#N/A</v>
      </c>
      <c r="C32" s="99" t="e">
        <f>INDEX($Z$22:$AY$22,1,MATCH($B32,$Z$20:$AY$20))</f>
        <v>#N/A</v>
      </c>
      <c r="D32" s="99" t="e">
        <f>INDEX($Z$23:$AY$23,1,MATCH($B32,$Z$20:$AY$20))</f>
        <v>#N/A</v>
      </c>
      <c r="E32" s="99" t="e">
        <f>INDEX($Z$24:$AY$24,1,MATCH($B32,$Z$20:$AY$20))</f>
        <v>#N/A</v>
      </c>
      <c r="F32" s="99" t="e">
        <f>INDEX($Z$25:$AY$25,1,MATCH($B32,$Z$20:$AY$20))</f>
        <v>#N/A</v>
      </c>
      <c r="G32" s="99" t="e">
        <f>INDEX($Z$26:$AY$26,1,MATCH($B32,$Z$20:$AY$20))</f>
        <v>#N/A</v>
      </c>
      <c r="H32" s="99" t="e">
        <f>INDEX($Z$27:$AY$27,1,MATCH($B32,$Z$20:$AY$20))</f>
        <v>#N/A</v>
      </c>
      <c r="I32" s="99" t="e">
        <f>INDEX($Z$28:$AY$28,1,MATCH($B32,$Z$20:$AY$20))</f>
        <v>#N/A</v>
      </c>
      <c r="J32" s="99" t="e">
        <f>INDEX($Z$29:$AY$29,1,MATCH($B32,$Z$20:$AY$20))</f>
        <v>#N/A</v>
      </c>
      <c r="K32" s="104" t="e">
        <f>INDEX($Z$30:$AY$30,1,MATCH($B32,$Z$20:$AY$20))</f>
        <v>#N/A</v>
      </c>
      <c r="L32" s="105" t="e">
        <f>C32*H17</f>
        <v>#N/A</v>
      </c>
      <c r="M32" s="99" t="e">
        <f t="shared" si="12"/>
        <v>#N/A</v>
      </c>
      <c r="N32" s="99" t="e">
        <f t="shared" si="12"/>
        <v>#N/A</v>
      </c>
      <c r="O32" s="99" t="e">
        <f t="shared" si="12"/>
        <v>#N/A</v>
      </c>
      <c r="P32" s="99" t="e">
        <f t="shared" si="12"/>
        <v>#N/A</v>
      </c>
      <c r="Q32" s="178"/>
      <c r="R32" s="99" t="e">
        <f t="shared" si="13"/>
        <v>#N/A</v>
      </c>
      <c r="S32" s="99" t="e">
        <f t="shared" si="14"/>
        <v>#N/A</v>
      </c>
      <c r="T32" s="99" t="e">
        <f t="shared" si="15"/>
        <v>#N/A</v>
      </c>
      <c r="X32" s="66"/>
      <c r="Y32" s="111" t="s">
        <v>146</v>
      </c>
      <c r="Z32" s="130">
        <f t="shared" ref="Z32:AY32" ca="1" si="18">SUMPRODUCT((INDIRECT($AA$8)=$R$6) * (INDIRECT($AA$9)=Z$20) * (INDIRECT($AD$12)))</f>
        <v>3514</v>
      </c>
      <c r="AA32" s="130">
        <f t="shared" ca="1" si="18"/>
        <v>5622</v>
      </c>
      <c r="AB32" s="130">
        <f t="shared" ca="1" si="18"/>
        <v>5622</v>
      </c>
      <c r="AC32" s="130">
        <f t="shared" ca="1" si="18"/>
        <v>9662</v>
      </c>
      <c r="AD32" s="130">
        <f t="shared" ca="1" si="18"/>
        <v>9662</v>
      </c>
      <c r="AE32" s="130">
        <f t="shared" ca="1" si="18"/>
        <v>9662</v>
      </c>
      <c r="AF32" s="130">
        <f t="shared" ca="1" si="18"/>
        <v>2108</v>
      </c>
      <c r="AG32" s="130">
        <f t="shared" ca="1" si="18"/>
        <v>2108</v>
      </c>
      <c r="AH32" s="130">
        <f t="shared" ca="1" si="18"/>
        <v>2108</v>
      </c>
      <c r="AI32" s="130">
        <f t="shared" ca="1" si="18"/>
        <v>2108</v>
      </c>
      <c r="AJ32" s="130">
        <f t="shared" ca="1" si="18"/>
        <v>5973</v>
      </c>
      <c r="AK32" s="130">
        <f t="shared" ca="1" si="18"/>
        <v>5973</v>
      </c>
      <c r="AL32" s="130">
        <f t="shared" ca="1" si="18"/>
        <v>5973</v>
      </c>
      <c r="AM32" s="130">
        <f t="shared" ca="1" si="18"/>
        <v>7027</v>
      </c>
      <c r="AN32" s="130">
        <f t="shared" ca="1" si="18"/>
        <v>7027</v>
      </c>
      <c r="AO32" s="130">
        <f t="shared" ca="1" si="18"/>
        <v>7027</v>
      </c>
      <c r="AP32" s="130">
        <f t="shared" ca="1" si="18"/>
        <v>7027</v>
      </c>
      <c r="AQ32" s="130">
        <f t="shared" ca="1" si="18"/>
        <v>7027</v>
      </c>
      <c r="AR32" s="130">
        <f t="shared" ca="1" si="18"/>
        <v>7027</v>
      </c>
      <c r="AS32" s="130">
        <f t="shared" ca="1" si="18"/>
        <v>7027</v>
      </c>
      <c r="AT32" s="130">
        <f t="shared" ca="1" si="18"/>
        <v>7027</v>
      </c>
      <c r="AU32" s="130">
        <f t="shared" ca="1" si="18"/>
        <v>7027</v>
      </c>
      <c r="AV32" s="130">
        <f t="shared" ca="1" si="18"/>
        <v>7027</v>
      </c>
      <c r="AW32" s="130">
        <f t="shared" ca="1" si="18"/>
        <v>7027</v>
      </c>
      <c r="AX32" s="130">
        <f t="shared" ca="1" si="18"/>
        <v>7027</v>
      </c>
      <c r="AY32" s="130">
        <f t="shared" ca="1" si="18"/>
        <v>0</v>
      </c>
    </row>
    <row r="33" spans="1:51" ht="20.100000000000001" hidden="1" customHeight="1" x14ac:dyDescent="0.15">
      <c r="A33" s="215"/>
      <c r="B33" s="75" t="e">
        <f>INDEX(List_Calc_Bldg_YotoCD,MATCH($B18,List_Calc_Bldg_Yoto,0))</f>
        <v>#N/A</v>
      </c>
      <c r="C33" s="99" t="e">
        <f>INDEX($Z$22:$AY$22,1,MATCH($B33,$Z$20:$AY$20))</f>
        <v>#N/A</v>
      </c>
      <c r="D33" s="99" t="e">
        <f>INDEX($Z$23:$AY$23,1,MATCH($B33,$Z$20:$AY$20))</f>
        <v>#N/A</v>
      </c>
      <c r="E33" s="99" t="e">
        <f>INDEX($Z$24:$AY$24,1,MATCH($B33,$Z$20:$AY$20))</f>
        <v>#N/A</v>
      </c>
      <c r="F33" s="99" t="e">
        <f>INDEX($Z$25:$AY$25,1,MATCH($B33,$Z$20:$AY$20))</f>
        <v>#N/A</v>
      </c>
      <c r="G33" s="99" t="e">
        <f>INDEX($Z$26:$AY$26,1,MATCH($B33,$Z$20:$AY$20))</f>
        <v>#N/A</v>
      </c>
      <c r="H33" s="99" t="e">
        <f>INDEX($Z$27:$AY$27,1,MATCH($B33,$Z$20:$AY$20))</f>
        <v>#N/A</v>
      </c>
      <c r="I33" s="99" t="e">
        <f>INDEX($Z$28:$AY$28,1,MATCH($B33,$Z$20:$AY$20))</f>
        <v>#N/A</v>
      </c>
      <c r="J33" s="99" t="e">
        <f>INDEX($Z$29:$AY$29,1,MATCH($B33,$Z$20:$AY$20))</f>
        <v>#N/A</v>
      </c>
      <c r="K33" s="104" t="e">
        <f>INDEX($Z$30:$AY$30,1,MATCH($B33,$Z$20:$AY$20))</f>
        <v>#N/A</v>
      </c>
      <c r="L33" s="105" t="e">
        <f>C33*H18</f>
        <v>#N/A</v>
      </c>
      <c r="M33" s="99" t="e">
        <f t="shared" si="12"/>
        <v>#N/A</v>
      </c>
      <c r="N33" s="99" t="e">
        <f t="shared" si="12"/>
        <v>#N/A</v>
      </c>
      <c r="O33" s="99" t="e">
        <f t="shared" si="12"/>
        <v>#N/A</v>
      </c>
      <c r="P33" s="99" t="e">
        <f t="shared" si="12"/>
        <v>#N/A</v>
      </c>
      <c r="Q33" s="178"/>
      <c r="R33" s="99" t="e">
        <f t="shared" si="13"/>
        <v>#N/A</v>
      </c>
      <c r="S33" s="99" t="e">
        <f t="shared" si="14"/>
        <v>#N/A</v>
      </c>
      <c r="T33" s="99" t="e">
        <f t="shared" si="15"/>
        <v>#N/A</v>
      </c>
      <c r="X33" s="66"/>
      <c r="Y33" s="111" t="s">
        <v>147</v>
      </c>
      <c r="Z33" s="130">
        <f t="shared" ref="Z33:AY33" ca="1" si="19">SUMPRODUCT((INDIRECT($AA$8)=$R$6) * (INDIRECT($AA$9)=Z$20) * (INDIRECT($AD$13)))</f>
        <v>0</v>
      </c>
      <c r="AA33" s="130">
        <f t="shared" ca="1" si="19"/>
        <v>0</v>
      </c>
      <c r="AB33" s="130">
        <f t="shared" ca="1" si="19"/>
        <v>0</v>
      </c>
      <c r="AC33" s="130">
        <f t="shared" ca="1" si="19"/>
        <v>0</v>
      </c>
      <c r="AD33" s="130">
        <f t="shared" ca="1" si="19"/>
        <v>0</v>
      </c>
      <c r="AE33" s="130">
        <f t="shared" ca="1" si="19"/>
        <v>0</v>
      </c>
      <c r="AF33" s="130">
        <f t="shared" ca="1" si="19"/>
        <v>0</v>
      </c>
      <c r="AG33" s="130">
        <f t="shared" ca="1" si="19"/>
        <v>0</v>
      </c>
      <c r="AH33" s="130">
        <f t="shared" ca="1" si="19"/>
        <v>0</v>
      </c>
      <c r="AI33" s="130">
        <f t="shared" ca="1" si="19"/>
        <v>0</v>
      </c>
      <c r="AJ33" s="130">
        <f t="shared" ca="1" si="19"/>
        <v>0</v>
      </c>
      <c r="AK33" s="130">
        <f t="shared" ca="1" si="19"/>
        <v>0</v>
      </c>
      <c r="AL33" s="130">
        <f t="shared" ca="1" si="19"/>
        <v>0</v>
      </c>
      <c r="AM33" s="130">
        <f t="shared" ca="1" si="19"/>
        <v>0</v>
      </c>
      <c r="AN33" s="130">
        <f t="shared" ca="1" si="19"/>
        <v>0</v>
      </c>
      <c r="AO33" s="130">
        <f t="shared" ca="1" si="19"/>
        <v>0</v>
      </c>
      <c r="AP33" s="130">
        <f t="shared" ca="1" si="19"/>
        <v>0</v>
      </c>
      <c r="AQ33" s="130">
        <f t="shared" ca="1" si="19"/>
        <v>0</v>
      </c>
      <c r="AR33" s="130">
        <f t="shared" ca="1" si="19"/>
        <v>0</v>
      </c>
      <c r="AS33" s="130">
        <f t="shared" ca="1" si="19"/>
        <v>0</v>
      </c>
      <c r="AT33" s="130">
        <f t="shared" ca="1" si="19"/>
        <v>0</v>
      </c>
      <c r="AU33" s="130">
        <f t="shared" ca="1" si="19"/>
        <v>0</v>
      </c>
      <c r="AV33" s="130">
        <f t="shared" ca="1" si="19"/>
        <v>0</v>
      </c>
      <c r="AW33" s="130">
        <f t="shared" ca="1" si="19"/>
        <v>0</v>
      </c>
      <c r="AX33" s="130">
        <f t="shared" ca="1" si="19"/>
        <v>0</v>
      </c>
      <c r="AY33" s="130">
        <f t="shared" ca="1" si="19"/>
        <v>0</v>
      </c>
    </row>
    <row r="34" spans="1:51" ht="20.100000000000001" hidden="1" customHeight="1" x14ac:dyDescent="0.15">
      <c r="A34" s="216"/>
      <c r="B34" s="76" t="e">
        <f>INDEX(List_Calc_Bldg_YotoCD,MATCH($B19,List_Calc_Bldg_Yoto,0))</f>
        <v>#N/A</v>
      </c>
      <c r="C34" s="106" t="e">
        <f>INDEX($Z$22:$AY$22,1,MATCH($B34,$Z$20:$AY$20))</f>
        <v>#N/A</v>
      </c>
      <c r="D34" s="106" t="e">
        <f>INDEX($Z$23:$AY$23,1,MATCH($B34,$Z$20:$AY$20))</f>
        <v>#N/A</v>
      </c>
      <c r="E34" s="106" t="e">
        <f>INDEX($Z$24:$AY$24,1,MATCH($B34,$Z$20:$AY$20))</f>
        <v>#N/A</v>
      </c>
      <c r="F34" s="106" t="e">
        <f>INDEX($Z$25:$AY$25,1,MATCH($B34,$Z$20:$AY$20))</f>
        <v>#N/A</v>
      </c>
      <c r="G34" s="106" t="e">
        <f>INDEX($Z$26:$AY$26,1,MATCH($B34,$Z$20:$AY$20))</f>
        <v>#N/A</v>
      </c>
      <c r="H34" s="106" t="e">
        <f>INDEX($Z$27:$AY$27,1,MATCH($B34,$Z$20:$AY$20))</f>
        <v>#N/A</v>
      </c>
      <c r="I34" s="106" t="e">
        <f>INDEX($Z$28:$AY$28,1,MATCH($B34,$Z$20:$AY$20))</f>
        <v>#N/A</v>
      </c>
      <c r="J34" s="106" t="e">
        <f>INDEX($Z$29:$AY$29,1,MATCH($B34,$Z$20:$AY$20))</f>
        <v>#N/A</v>
      </c>
      <c r="K34" s="107" t="e">
        <f>INDEX($Z$30:$AY$30,1,MATCH($B34,$Z$20:$AY$20))</f>
        <v>#N/A</v>
      </c>
      <c r="L34" s="108" t="e">
        <f>C34*H19</f>
        <v>#N/A</v>
      </c>
      <c r="M34" s="106" t="e">
        <f t="shared" si="12"/>
        <v>#N/A</v>
      </c>
      <c r="N34" s="106" t="e">
        <f t="shared" si="12"/>
        <v>#N/A</v>
      </c>
      <c r="O34" s="106" t="e">
        <f t="shared" si="12"/>
        <v>#N/A</v>
      </c>
      <c r="P34" s="106" t="e">
        <f t="shared" si="12"/>
        <v>#N/A</v>
      </c>
      <c r="Q34" s="179"/>
      <c r="R34" s="106" t="e">
        <f t="shared" si="13"/>
        <v>#N/A</v>
      </c>
      <c r="S34" s="106" t="e">
        <f t="shared" si="14"/>
        <v>#N/A</v>
      </c>
      <c r="T34" s="106" t="e">
        <f t="shared" si="15"/>
        <v>#N/A</v>
      </c>
      <c r="X34" s="66"/>
      <c r="Y34" s="111" t="s">
        <v>148</v>
      </c>
      <c r="Z34" s="130">
        <f t="shared" ref="Z34:AY34" ca="1" si="20">SUMPRODUCT((INDIRECT($AA$8)=$R$6) * (INDIRECT($AA$9)=Z$20) * (INDIRECT($AD$14)))</f>
        <v>0</v>
      </c>
      <c r="AA34" s="130">
        <f t="shared" ca="1" si="20"/>
        <v>0</v>
      </c>
      <c r="AB34" s="130">
        <f t="shared" ca="1" si="20"/>
        <v>0</v>
      </c>
      <c r="AC34" s="130">
        <f t="shared" ca="1" si="20"/>
        <v>0</v>
      </c>
      <c r="AD34" s="130">
        <f t="shared" ca="1" si="20"/>
        <v>0</v>
      </c>
      <c r="AE34" s="130">
        <f t="shared" ca="1" si="20"/>
        <v>0</v>
      </c>
      <c r="AF34" s="130">
        <f t="shared" ca="1" si="20"/>
        <v>0</v>
      </c>
      <c r="AG34" s="130">
        <f t="shared" ca="1" si="20"/>
        <v>0</v>
      </c>
      <c r="AH34" s="130">
        <f t="shared" ca="1" si="20"/>
        <v>0</v>
      </c>
      <c r="AI34" s="130">
        <f t="shared" ca="1" si="20"/>
        <v>0</v>
      </c>
      <c r="AJ34" s="130">
        <f t="shared" ca="1" si="20"/>
        <v>0</v>
      </c>
      <c r="AK34" s="130">
        <f t="shared" ca="1" si="20"/>
        <v>0</v>
      </c>
      <c r="AL34" s="130">
        <f t="shared" ca="1" si="20"/>
        <v>0</v>
      </c>
      <c r="AM34" s="130">
        <f t="shared" ca="1" si="20"/>
        <v>0</v>
      </c>
      <c r="AN34" s="130">
        <f t="shared" ca="1" si="20"/>
        <v>0</v>
      </c>
      <c r="AO34" s="130">
        <f t="shared" ca="1" si="20"/>
        <v>0</v>
      </c>
      <c r="AP34" s="130">
        <f t="shared" ca="1" si="20"/>
        <v>0</v>
      </c>
      <c r="AQ34" s="130">
        <f t="shared" ca="1" si="20"/>
        <v>0</v>
      </c>
      <c r="AR34" s="130">
        <f t="shared" ca="1" si="20"/>
        <v>0</v>
      </c>
      <c r="AS34" s="130">
        <f t="shared" ca="1" si="20"/>
        <v>0</v>
      </c>
      <c r="AT34" s="130">
        <f t="shared" ca="1" si="20"/>
        <v>0</v>
      </c>
      <c r="AU34" s="130">
        <f t="shared" ca="1" si="20"/>
        <v>0</v>
      </c>
      <c r="AV34" s="130">
        <f t="shared" ca="1" si="20"/>
        <v>0</v>
      </c>
      <c r="AW34" s="130">
        <f t="shared" ca="1" si="20"/>
        <v>0</v>
      </c>
      <c r="AX34" s="130">
        <f t="shared" ca="1" si="20"/>
        <v>0</v>
      </c>
      <c r="AY34" s="130">
        <f t="shared" ca="1" si="20"/>
        <v>0</v>
      </c>
    </row>
    <row r="35" spans="1:51" ht="20.100000000000001" hidden="1" customHeight="1" x14ac:dyDescent="0.15">
      <c r="A35" s="238" t="s">
        <v>165</v>
      </c>
      <c r="B35" s="74" t="e">
        <f>$B30</f>
        <v>#N/A</v>
      </c>
      <c r="C35" s="98" t="e">
        <f>INDEX($Z$31:$AY$31,1,MATCH($B35,$Z$20:$AY$20))</f>
        <v>#N/A</v>
      </c>
      <c r="D35" s="98" t="e">
        <f>INDEX($Z$32:$AY$32,1,MATCH($B35,$Z$20:$AY$20))</f>
        <v>#N/A</v>
      </c>
      <c r="E35" s="98" t="e">
        <f>INDEX($Z$33:$AY$33,1,MATCH($B35,$Z$20:$AY$20))</f>
        <v>#N/A</v>
      </c>
      <c r="F35" s="98" t="e">
        <f>INDEX($Z$34:$AY$34,1,MATCH($B35,$Z$20:$AY$20))</f>
        <v>#N/A</v>
      </c>
      <c r="G35" s="98" t="e">
        <f>INDEX($Z$35:$AY$35,1,MATCH($B35,$Z$20:$AY$20))</f>
        <v>#N/A</v>
      </c>
      <c r="H35" s="98" t="e">
        <f>INDEX($Z$36:$AY$36,1,MATCH($B35,$Z$20:$AY$20))</f>
        <v>#N/A</v>
      </c>
      <c r="I35" s="98" t="e">
        <f>INDEX($Z$37:$AY$37,1,MATCH($B35,$Z$20:$AY$20))</f>
        <v>#N/A</v>
      </c>
      <c r="J35" s="98" t="e">
        <f>INDEX($Z$38:$AY$38,1,MATCH($B35,$Z$20:$AY$20))</f>
        <v>#N/A</v>
      </c>
      <c r="K35" s="102" t="e">
        <f>INDEX($Z$39:$AY$39,1,MATCH($B35,$Z$20:$AY$20))</f>
        <v>#N/A</v>
      </c>
      <c r="L35" s="103" t="e">
        <f t="shared" ref="L35:P39" si="21">C35*H15</f>
        <v>#N/A</v>
      </c>
      <c r="M35" s="98" t="e">
        <f t="shared" si="21"/>
        <v>#N/A</v>
      </c>
      <c r="N35" s="98" t="e">
        <f t="shared" si="21"/>
        <v>#N/A</v>
      </c>
      <c r="O35" s="98" t="e">
        <f t="shared" si="21"/>
        <v>#N/A</v>
      </c>
      <c r="P35" s="98" t="e">
        <f t="shared" si="21"/>
        <v>#N/A</v>
      </c>
      <c r="Q35" s="177"/>
      <c r="R35" s="98" t="e">
        <f t="shared" si="13"/>
        <v>#N/A</v>
      </c>
      <c r="S35" s="98" t="e">
        <f t="shared" si="14"/>
        <v>#N/A</v>
      </c>
      <c r="T35" s="98" t="e">
        <f t="shared" si="15"/>
        <v>#N/A</v>
      </c>
      <c r="X35" s="66"/>
      <c r="Y35" s="111" t="s">
        <v>149</v>
      </c>
      <c r="Z35" s="130">
        <f t="shared" ref="Z35:AY35" ca="1" si="22">SUMPRODUCT((INDIRECT($AA$8)=$R$6) * (INDIRECT($AA$9)=Z$20) * (INDIRECT($AD$15)))</f>
        <v>0</v>
      </c>
      <c r="AA35" s="130">
        <f t="shared" ca="1" si="22"/>
        <v>0</v>
      </c>
      <c r="AB35" s="130">
        <f t="shared" ca="1" si="22"/>
        <v>0</v>
      </c>
      <c r="AC35" s="130">
        <f t="shared" ca="1" si="22"/>
        <v>0</v>
      </c>
      <c r="AD35" s="130">
        <f t="shared" ca="1" si="22"/>
        <v>0</v>
      </c>
      <c r="AE35" s="130">
        <f t="shared" ca="1" si="22"/>
        <v>0</v>
      </c>
      <c r="AF35" s="130">
        <f t="shared" ca="1" si="22"/>
        <v>0</v>
      </c>
      <c r="AG35" s="130">
        <f t="shared" ca="1" si="22"/>
        <v>0</v>
      </c>
      <c r="AH35" s="130">
        <f t="shared" ca="1" si="22"/>
        <v>0</v>
      </c>
      <c r="AI35" s="130">
        <f t="shared" ca="1" si="22"/>
        <v>0</v>
      </c>
      <c r="AJ35" s="130">
        <f t="shared" ca="1" si="22"/>
        <v>0</v>
      </c>
      <c r="AK35" s="130">
        <f t="shared" ca="1" si="22"/>
        <v>0</v>
      </c>
      <c r="AL35" s="130">
        <f t="shared" ca="1" si="22"/>
        <v>0</v>
      </c>
      <c r="AM35" s="130">
        <f t="shared" ca="1" si="22"/>
        <v>0</v>
      </c>
      <c r="AN35" s="130">
        <f t="shared" ca="1" si="22"/>
        <v>0</v>
      </c>
      <c r="AO35" s="130">
        <f t="shared" ca="1" si="22"/>
        <v>0</v>
      </c>
      <c r="AP35" s="130">
        <f t="shared" ca="1" si="22"/>
        <v>0</v>
      </c>
      <c r="AQ35" s="130">
        <f t="shared" ca="1" si="22"/>
        <v>0</v>
      </c>
      <c r="AR35" s="130">
        <f t="shared" ca="1" si="22"/>
        <v>0</v>
      </c>
      <c r="AS35" s="130">
        <f t="shared" ca="1" si="22"/>
        <v>0</v>
      </c>
      <c r="AT35" s="130">
        <f t="shared" ca="1" si="22"/>
        <v>0</v>
      </c>
      <c r="AU35" s="130">
        <f t="shared" ca="1" si="22"/>
        <v>0</v>
      </c>
      <c r="AV35" s="130">
        <f t="shared" ca="1" si="22"/>
        <v>0</v>
      </c>
      <c r="AW35" s="130">
        <f t="shared" ca="1" si="22"/>
        <v>0</v>
      </c>
      <c r="AX35" s="130">
        <f t="shared" ca="1" si="22"/>
        <v>0</v>
      </c>
      <c r="AY35" s="130">
        <f t="shared" ca="1" si="22"/>
        <v>0</v>
      </c>
    </row>
    <row r="36" spans="1:51" ht="20.100000000000001" hidden="1" customHeight="1" x14ac:dyDescent="0.15">
      <c r="A36" s="239"/>
      <c r="B36" s="75" t="e">
        <f>$B31</f>
        <v>#N/A</v>
      </c>
      <c r="C36" s="99" t="e">
        <f>INDEX($Z$31:$AY$31,1,MATCH($B36,$Z$20:$AY$20))</f>
        <v>#N/A</v>
      </c>
      <c r="D36" s="99" t="e">
        <f>INDEX($Z$32:$AY$32,1,MATCH($B36,$Z$20:$AY$20))</f>
        <v>#N/A</v>
      </c>
      <c r="E36" s="99" t="e">
        <f>INDEX($Z$33:$AY$33,1,MATCH($B36,$Z$20:$AY$20))</f>
        <v>#N/A</v>
      </c>
      <c r="F36" s="99" t="e">
        <f>INDEX($Z$34:$AY$34,1,MATCH($B36,$Z$20:$AY$20))</f>
        <v>#N/A</v>
      </c>
      <c r="G36" s="99" t="e">
        <f>INDEX($Z$35:$AY$35,1,MATCH($B36,$Z$20:$AY$20))</f>
        <v>#N/A</v>
      </c>
      <c r="H36" s="99" t="e">
        <f>INDEX($Z$36:$AY$36,1,MATCH($B36,$Z$20:$AY$20))</f>
        <v>#N/A</v>
      </c>
      <c r="I36" s="99" t="e">
        <f>INDEX($Z$37:$AY$37,1,MATCH($B36,$Z$20:$AY$20))</f>
        <v>#N/A</v>
      </c>
      <c r="J36" s="99" t="e">
        <f>INDEX($Z$38:$AY$38,1,MATCH($B36,$Z$20:$AY$20))</f>
        <v>#N/A</v>
      </c>
      <c r="K36" s="104" t="e">
        <f>INDEX($Z$39:$AY$39,1,MATCH($B36,$Z$20:$AY$20))</f>
        <v>#N/A</v>
      </c>
      <c r="L36" s="105" t="e">
        <f t="shared" si="21"/>
        <v>#N/A</v>
      </c>
      <c r="M36" s="99" t="e">
        <f t="shared" si="21"/>
        <v>#N/A</v>
      </c>
      <c r="N36" s="99" t="e">
        <f t="shared" si="21"/>
        <v>#N/A</v>
      </c>
      <c r="O36" s="99" t="e">
        <f t="shared" si="21"/>
        <v>#N/A</v>
      </c>
      <c r="P36" s="99" t="e">
        <f t="shared" si="21"/>
        <v>#N/A</v>
      </c>
      <c r="Q36" s="178"/>
      <c r="R36" s="99" t="e">
        <f t="shared" si="13"/>
        <v>#N/A</v>
      </c>
      <c r="S36" s="99" t="e">
        <f t="shared" si="14"/>
        <v>#N/A</v>
      </c>
      <c r="T36" s="99" t="e">
        <f t="shared" si="15"/>
        <v>#N/A</v>
      </c>
      <c r="X36" s="66"/>
      <c r="Y36" s="112" t="s">
        <v>13</v>
      </c>
      <c r="Z36" s="130">
        <f t="shared" ref="Z36:AY36" ca="1" si="23">SUMPRODUCT((INDIRECT($AA$8)=$R$6) * (INDIRECT($AA$9)=Z$20) * (INDIRECT($AD$16)))</f>
        <v>0</v>
      </c>
      <c r="AA36" s="130">
        <f t="shared" ca="1" si="23"/>
        <v>0</v>
      </c>
      <c r="AB36" s="130">
        <f t="shared" ca="1" si="23"/>
        <v>0</v>
      </c>
      <c r="AC36" s="130">
        <f t="shared" ca="1" si="23"/>
        <v>0</v>
      </c>
      <c r="AD36" s="130">
        <f t="shared" ca="1" si="23"/>
        <v>0</v>
      </c>
      <c r="AE36" s="130">
        <f t="shared" ca="1" si="23"/>
        <v>0</v>
      </c>
      <c r="AF36" s="130">
        <f t="shared" ca="1" si="23"/>
        <v>0</v>
      </c>
      <c r="AG36" s="130">
        <f t="shared" ca="1" si="23"/>
        <v>0</v>
      </c>
      <c r="AH36" s="130">
        <f t="shared" ca="1" si="23"/>
        <v>0</v>
      </c>
      <c r="AI36" s="130">
        <f t="shared" ca="1" si="23"/>
        <v>0</v>
      </c>
      <c r="AJ36" s="130">
        <f t="shared" ca="1" si="23"/>
        <v>0</v>
      </c>
      <c r="AK36" s="130">
        <f t="shared" ca="1" si="23"/>
        <v>0</v>
      </c>
      <c r="AL36" s="130">
        <f t="shared" ca="1" si="23"/>
        <v>0</v>
      </c>
      <c r="AM36" s="130">
        <f t="shared" ca="1" si="23"/>
        <v>0</v>
      </c>
      <c r="AN36" s="130">
        <f t="shared" ca="1" si="23"/>
        <v>0</v>
      </c>
      <c r="AO36" s="130">
        <f t="shared" ca="1" si="23"/>
        <v>0</v>
      </c>
      <c r="AP36" s="130">
        <f t="shared" ca="1" si="23"/>
        <v>0</v>
      </c>
      <c r="AQ36" s="130">
        <f t="shared" ca="1" si="23"/>
        <v>0</v>
      </c>
      <c r="AR36" s="130">
        <f t="shared" ca="1" si="23"/>
        <v>0</v>
      </c>
      <c r="AS36" s="130">
        <f t="shared" ca="1" si="23"/>
        <v>0</v>
      </c>
      <c r="AT36" s="130">
        <f t="shared" ca="1" si="23"/>
        <v>0</v>
      </c>
      <c r="AU36" s="130">
        <f t="shared" ca="1" si="23"/>
        <v>0</v>
      </c>
      <c r="AV36" s="130">
        <f t="shared" ca="1" si="23"/>
        <v>0</v>
      </c>
      <c r="AW36" s="130">
        <f t="shared" ca="1" si="23"/>
        <v>0</v>
      </c>
      <c r="AX36" s="130">
        <f t="shared" ca="1" si="23"/>
        <v>0</v>
      </c>
      <c r="AY36" s="130">
        <f t="shared" ca="1" si="23"/>
        <v>0</v>
      </c>
    </row>
    <row r="37" spans="1:51" ht="20.100000000000001" hidden="1" customHeight="1" x14ac:dyDescent="0.15">
      <c r="A37" s="239"/>
      <c r="B37" s="75" t="e">
        <f>$B32</f>
        <v>#N/A</v>
      </c>
      <c r="C37" s="99" t="e">
        <f>INDEX($Z$31:$AY$31,1,MATCH($B37,$Z$20:$AY$20))</f>
        <v>#N/A</v>
      </c>
      <c r="D37" s="99" t="e">
        <f>INDEX($Z$32:$AY$32,1,MATCH($B37,$Z$20:$AY$20))</f>
        <v>#N/A</v>
      </c>
      <c r="E37" s="99" t="e">
        <f>INDEX($Z$33:$AY$33,1,MATCH($B37,$Z$20:$AY$20))</f>
        <v>#N/A</v>
      </c>
      <c r="F37" s="99" t="e">
        <f>INDEX($Z$34:$AY$34,1,MATCH($B37,$Z$20:$AY$20))</f>
        <v>#N/A</v>
      </c>
      <c r="G37" s="99" t="e">
        <f>INDEX($Z$35:$AY$35,1,MATCH($B37,$Z$20:$AY$20))</f>
        <v>#N/A</v>
      </c>
      <c r="H37" s="99" t="e">
        <f>INDEX($Z$36:$AY$36,1,MATCH($B37,$Z$20:$AY$20))</f>
        <v>#N/A</v>
      </c>
      <c r="I37" s="99" t="e">
        <f>INDEX($Z$37:$AY$37,1,MATCH($B37,$Z$20:$AY$20))</f>
        <v>#N/A</v>
      </c>
      <c r="J37" s="99" t="e">
        <f>INDEX($Z$38:$AY$38,1,MATCH($B37,$Z$20:$AY$20))</f>
        <v>#N/A</v>
      </c>
      <c r="K37" s="104" t="e">
        <f>INDEX($Z$39:$AY$39,1,MATCH($B37,$Z$20:$AY$20))</f>
        <v>#N/A</v>
      </c>
      <c r="L37" s="105" t="e">
        <f t="shared" si="21"/>
        <v>#N/A</v>
      </c>
      <c r="M37" s="99" t="e">
        <f t="shared" si="21"/>
        <v>#N/A</v>
      </c>
      <c r="N37" s="99" t="e">
        <f t="shared" si="21"/>
        <v>#N/A</v>
      </c>
      <c r="O37" s="99" t="e">
        <f t="shared" si="21"/>
        <v>#N/A</v>
      </c>
      <c r="P37" s="99" t="e">
        <f t="shared" si="21"/>
        <v>#N/A</v>
      </c>
      <c r="Q37" s="178"/>
      <c r="R37" s="99" t="e">
        <f t="shared" si="13"/>
        <v>#N/A</v>
      </c>
      <c r="S37" s="99" t="e">
        <f t="shared" si="14"/>
        <v>#N/A</v>
      </c>
      <c r="T37" s="99" t="e">
        <f t="shared" si="15"/>
        <v>#N/A</v>
      </c>
      <c r="X37" s="66"/>
      <c r="Y37" s="111" t="s">
        <v>0</v>
      </c>
      <c r="Z37" s="130">
        <f t="shared" ref="Z37:AY37" ca="1" si="24">SUMPRODUCT((INDIRECT($AA$8)=$R$6) * (INDIRECT($AA$9)=Z$20) * (INDIRECT($AD$17)))</f>
        <v>0</v>
      </c>
      <c r="AA37" s="130">
        <f t="shared" ca="1" si="24"/>
        <v>0</v>
      </c>
      <c r="AB37" s="130">
        <f t="shared" ca="1" si="24"/>
        <v>0</v>
      </c>
      <c r="AC37" s="130">
        <f t="shared" ca="1" si="24"/>
        <v>0</v>
      </c>
      <c r="AD37" s="130">
        <f t="shared" ca="1" si="24"/>
        <v>0</v>
      </c>
      <c r="AE37" s="130">
        <f t="shared" ca="1" si="24"/>
        <v>0</v>
      </c>
      <c r="AF37" s="130">
        <f t="shared" ca="1" si="24"/>
        <v>0</v>
      </c>
      <c r="AG37" s="130">
        <f t="shared" ca="1" si="24"/>
        <v>0</v>
      </c>
      <c r="AH37" s="130">
        <f t="shared" ca="1" si="24"/>
        <v>0</v>
      </c>
      <c r="AI37" s="130">
        <f t="shared" ca="1" si="24"/>
        <v>0</v>
      </c>
      <c r="AJ37" s="130">
        <f t="shared" ca="1" si="24"/>
        <v>0</v>
      </c>
      <c r="AK37" s="130">
        <f t="shared" ca="1" si="24"/>
        <v>0</v>
      </c>
      <c r="AL37" s="130">
        <f t="shared" ca="1" si="24"/>
        <v>0</v>
      </c>
      <c r="AM37" s="130">
        <f t="shared" ca="1" si="24"/>
        <v>0</v>
      </c>
      <c r="AN37" s="130">
        <f t="shared" ca="1" si="24"/>
        <v>0</v>
      </c>
      <c r="AO37" s="130">
        <f t="shared" ca="1" si="24"/>
        <v>0</v>
      </c>
      <c r="AP37" s="130">
        <f t="shared" ca="1" si="24"/>
        <v>0</v>
      </c>
      <c r="AQ37" s="130">
        <f t="shared" ca="1" si="24"/>
        <v>0</v>
      </c>
      <c r="AR37" s="130">
        <f t="shared" ca="1" si="24"/>
        <v>0</v>
      </c>
      <c r="AS37" s="130">
        <f t="shared" ca="1" si="24"/>
        <v>0</v>
      </c>
      <c r="AT37" s="130">
        <f t="shared" ca="1" si="24"/>
        <v>0</v>
      </c>
      <c r="AU37" s="130">
        <f t="shared" ca="1" si="24"/>
        <v>0</v>
      </c>
      <c r="AV37" s="130">
        <f t="shared" ca="1" si="24"/>
        <v>0</v>
      </c>
      <c r="AW37" s="130">
        <f t="shared" ca="1" si="24"/>
        <v>0</v>
      </c>
      <c r="AX37" s="130">
        <f t="shared" ca="1" si="24"/>
        <v>0</v>
      </c>
      <c r="AY37" s="130">
        <f t="shared" ca="1" si="24"/>
        <v>0</v>
      </c>
    </row>
    <row r="38" spans="1:51" ht="20.100000000000001" hidden="1" customHeight="1" x14ac:dyDescent="0.15">
      <c r="A38" s="239"/>
      <c r="B38" s="75" t="e">
        <f>$B33</f>
        <v>#N/A</v>
      </c>
      <c r="C38" s="99" t="e">
        <f>INDEX($Z$31:$AY$31,1,MATCH($B38,$Z$20:$AY$20))</f>
        <v>#N/A</v>
      </c>
      <c r="D38" s="99" t="e">
        <f>INDEX($Z$32:$AY$32,1,MATCH($B38,$Z$20:$AY$20))</f>
        <v>#N/A</v>
      </c>
      <c r="E38" s="99" t="e">
        <f>INDEX($Z$33:$AY$33,1,MATCH($B38,$Z$20:$AY$20))</f>
        <v>#N/A</v>
      </c>
      <c r="F38" s="99" t="e">
        <f>INDEX($Z$34:$AY$34,1,MATCH($B38,$Z$20:$AY$20))</f>
        <v>#N/A</v>
      </c>
      <c r="G38" s="99" t="e">
        <f>INDEX($Z$35:$AY$35,1,MATCH($B38,$Z$20:$AY$20))</f>
        <v>#N/A</v>
      </c>
      <c r="H38" s="99" t="e">
        <f>INDEX($Z$36:$AY$36,1,MATCH($B38,$Z$20:$AY$20))</f>
        <v>#N/A</v>
      </c>
      <c r="I38" s="99" t="e">
        <f>INDEX($Z$37:$AY$37,1,MATCH($B38,$Z$20:$AY$20))</f>
        <v>#N/A</v>
      </c>
      <c r="J38" s="99" t="e">
        <f>INDEX($Z$38:$AY$38,1,MATCH($B38,$Z$20:$AY$20))</f>
        <v>#N/A</v>
      </c>
      <c r="K38" s="104" t="e">
        <f>INDEX($Z$39:$AY$39,1,MATCH($B38,$Z$20:$AY$20))</f>
        <v>#N/A</v>
      </c>
      <c r="L38" s="105" t="e">
        <f t="shared" si="21"/>
        <v>#N/A</v>
      </c>
      <c r="M38" s="99" t="e">
        <f t="shared" si="21"/>
        <v>#N/A</v>
      </c>
      <c r="N38" s="99" t="e">
        <f t="shared" si="21"/>
        <v>#N/A</v>
      </c>
      <c r="O38" s="99" t="e">
        <f t="shared" si="21"/>
        <v>#N/A</v>
      </c>
      <c r="P38" s="99" t="e">
        <f t="shared" si="21"/>
        <v>#N/A</v>
      </c>
      <c r="Q38" s="178"/>
      <c r="R38" s="99" t="e">
        <f t="shared" si="13"/>
        <v>#N/A</v>
      </c>
      <c r="S38" s="99" t="e">
        <f t="shared" si="14"/>
        <v>#N/A</v>
      </c>
      <c r="T38" s="99" t="e">
        <f t="shared" si="15"/>
        <v>#N/A</v>
      </c>
      <c r="X38" s="66"/>
      <c r="Y38" s="112" t="s">
        <v>173</v>
      </c>
      <c r="Z38" s="133">
        <f ca="1">SUM(Z$31:Z$37)</f>
        <v>3514</v>
      </c>
      <c r="AA38" s="133">
        <f t="shared" ref="AA38:AY38" ca="1" si="25">SUM(AA$31:AA$37)</f>
        <v>5622</v>
      </c>
      <c r="AB38" s="133">
        <f t="shared" ca="1" si="25"/>
        <v>5622</v>
      </c>
      <c r="AC38" s="133">
        <f t="shared" ca="1" si="25"/>
        <v>9662</v>
      </c>
      <c r="AD38" s="133">
        <f t="shared" ca="1" si="25"/>
        <v>9662</v>
      </c>
      <c r="AE38" s="133">
        <f t="shared" ca="1" si="25"/>
        <v>9662</v>
      </c>
      <c r="AF38" s="133">
        <f t="shared" ca="1" si="25"/>
        <v>2108</v>
      </c>
      <c r="AG38" s="133">
        <f t="shared" ca="1" si="25"/>
        <v>2108</v>
      </c>
      <c r="AH38" s="133">
        <f t="shared" ca="1" si="25"/>
        <v>2108</v>
      </c>
      <c r="AI38" s="133">
        <f t="shared" ca="1" si="25"/>
        <v>2108</v>
      </c>
      <c r="AJ38" s="133">
        <f t="shared" ca="1" si="25"/>
        <v>5973</v>
      </c>
      <c r="AK38" s="133">
        <f t="shared" ca="1" si="25"/>
        <v>5973</v>
      </c>
      <c r="AL38" s="133">
        <f t="shared" ca="1" si="25"/>
        <v>5973</v>
      </c>
      <c r="AM38" s="133">
        <f t="shared" ca="1" si="25"/>
        <v>7027</v>
      </c>
      <c r="AN38" s="133">
        <f t="shared" ca="1" si="25"/>
        <v>7027</v>
      </c>
      <c r="AO38" s="133">
        <f t="shared" ca="1" si="25"/>
        <v>7027</v>
      </c>
      <c r="AP38" s="133">
        <f t="shared" ca="1" si="25"/>
        <v>7027</v>
      </c>
      <c r="AQ38" s="133">
        <f t="shared" ca="1" si="25"/>
        <v>7027</v>
      </c>
      <c r="AR38" s="133">
        <f t="shared" ca="1" si="25"/>
        <v>7027</v>
      </c>
      <c r="AS38" s="133">
        <f t="shared" ca="1" si="25"/>
        <v>7027</v>
      </c>
      <c r="AT38" s="133">
        <f t="shared" ca="1" si="25"/>
        <v>7027</v>
      </c>
      <c r="AU38" s="133">
        <f t="shared" ca="1" si="25"/>
        <v>7027</v>
      </c>
      <c r="AV38" s="133">
        <f t="shared" ca="1" si="25"/>
        <v>7027</v>
      </c>
      <c r="AW38" s="133">
        <f t="shared" ca="1" si="25"/>
        <v>7027</v>
      </c>
      <c r="AX38" s="133">
        <f t="shared" ca="1" si="25"/>
        <v>7027</v>
      </c>
      <c r="AY38" s="133">
        <f t="shared" ca="1" si="25"/>
        <v>0</v>
      </c>
    </row>
    <row r="39" spans="1:51" ht="20.100000000000001" hidden="1" customHeight="1" x14ac:dyDescent="0.15">
      <c r="A39" s="240"/>
      <c r="B39" s="76" t="e">
        <f>$B34</f>
        <v>#N/A</v>
      </c>
      <c r="C39" s="106" t="e">
        <f>INDEX($Z$31:$AY$31,1,MATCH($B39,$Z$20:$AY$20))</f>
        <v>#N/A</v>
      </c>
      <c r="D39" s="106" t="e">
        <f>INDEX($Z$32:$AY$32,1,MATCH($B39,$Z$20:$AY$20))</f>
        <v>#N/A</v>
      </c>
      <c r="E39" s="106" t="e">
        <f>INDEX($Z$33:$AY$33,1,MATCH($B39,$Z$20:$AY$20))</f>
        <v>#N/A</v>
      </c>
      <c r="F39" s="106" t="e">
        <f>INDEX($Z$34:$AY$34,1,MATCH($B39,$Z$20:$AY$20))</f>
        <v>#N/A</v>
      </c>
      <c r="G39" s="106" t="e">
        <f>INDEX($Z$35:$AY$35,1,MATCH($B39,$Z$20:$AY$20))</f>
        <v>#N/A</v>
      </c>
      <c r="H39" s="106" t="e">
        <f>INDEX($Z$36:$AY$36,1,MATCH($B39,$Z$20:$AY$20))</f>
        <v>#N/A</v>
      </c>
      <c r="I39" s="106" t="e">
        <f>INDEX($Z$37:$AY$37,1,MATCH($B39,$Z$20:$AY$20))</f>
        <v>#N/A</v>
      </c>
      <c r="J39" s="106" t="e">
        <f>INDEX($Z$38:$AY$38,1,MATCH($B39,$Z$20:$AY$20))</f>
        <v>#N/A</v>
      </c>
      <c r="K39" s="107" t="e">
        <f>INDEX($Z$39:$AY$39,1,MATCH($B39,$Z$20:$AY$20))</f>
        <v>#N/A</v>
      </c>
      <c r="L39" s="108" t="e">
        <f t="shared" si="21"/>
        <v>#N/A</v>
      </c>
      <c r="M39" s="106" t="e">
        <f t="shared" si="21"/>
        <v>#N/A</v>
      </c>
      <c r="N39" s="106" t="e">
        <f t="shared" si="21"/>
        <v>#N/A</v>
      </c>
      <c r="O39" s="106" t="e">
        <f t="shared" si="21"/>
        <v>#N/A</v>
      </c>
      <c r="P39" s="106" t="e">
        <f t="shared" si="21"/>
        <v>#N/A</v>
      </c>
      <c r="Q39" s="179"/>
      <c r="R39" s="106" t="e">
        <f t="shared" si="13"/>
        <v>#N/A</v>
      </c>
      <c r="S39" s="106" t="e">
        <f t="shared" si="14"/>
        <v>#N/A</v>
      </c>
      <c r="T39" s="106" t="e">
        <f t="shared" si="15"/>
        <v>#N/A</v>
      </c>
      <c r="X39" s="67"/>
      <c r="Y39" s="114" t="s">
        <v>176</v>
      </c>
      <c r="Z39" s="132">
        <f ca="1">SUM(Z$31:Z$36)</f>
        <v>3514</v>
      </c>
      <c r="AA39" s="132">
        <f t="shared" ref="AA39:AY39" ca="1" si="26">SUM(AA$31:AA$36)</f>
        <v>5622</v>
      </c>
      <c r="AB39" s="132">
        <f t="shared" ca="1" si="26"/>
        <v>5622</v>
      </c>
      <c r="AC39" s="132">
        <f t="shared" ca="1" si="26"/>
        <v>9662</v>
      </c>
      <c r="AD39" s="132">
        <f t="shared" ca="1" si="26"/>
        <v>9662</v>
      </c>
      <c r="AE39" s="132">
        <f t="shared" ca="1" si="26"/>
        <v>9662</v>
      </c>
      <c r="AF39" s="132">
        <f t="shared" ca="1" si="26"/>
        <v>2108</v>
      </c>
      <c r="AG39" s="132">
        <f t="shared" ca="1" si="26"/>
        <v>2108</v>
      </c>
      <c r="AH39" s="132">
        <f t="shared" ca="1" si="26"/>
        <v>2108</v>
      </c>
      <c r="AI39" s="132">
        <f t="shared" ca="1" si="26"/>
        <v>2108</v>
      </c>
      <c r="AJ39" s="132">
        <f t="shared" ca="1" si="26"/>
        <v>5973</v>
      </c>
      <c r="AK39" s="132">
        <f t="shared" ca="1" si="26"/>
        <v>5973</v>
      </c>
      <c r="AL39" s="132">
        <f t="shared" ca="1" si="26"/>
        <v>5973</v>
      </c>
      <c r="AM39" s="132">
        <f t="shared" ca="1" si="26"/>
        <v>7027</v>
      </c>
      <c r="AN39" s="132">
        <f t="shared" ca="1" si="26"/>
        <v>7027</v>
      </c>
      <c r="AO39" s="132">
        <f t="shared" ca="1" si="26"/>
        <v>7027</v>
      </c>
      <c r="AP39" s="132">
        <f t="shared" ca="1" si="26"/>
        <v>7027</v>
      </c>
      <c r="AQ39" s="132">
        <f t="shared" ca="1" si="26"/>
        <v>7027</v>
      </c>
      <c r="AR39" s="132">
        <f t="shared" ca="1" si="26"/>
        <v>7027</v>
      </c>
      <c r="AS39" s="132">
        <f t="shared" ca="1" si="26"/>
        <v>7027</v>
      </c>
      <c r="AT39" s="132">
        <f t="shared" ca="1" si="26"/>
        <v>7027</v>
      </c>
      <c r="AU39" s="132">
        <f t="shared" ca="1" si="26"/>
        <v>7027</v>
      </c>
      <c r="AV39" s="132">
        <f t="shared" ca="1" si="26"/>
        <v>7027</v>
      </c>
      <c r="AW39" s="132">
        <f t="shared" ca="1" si="26"/>
        <v>7027</v>
      </c>
      <c r="AX39" s="132">
        <f t="shared" ca="1" si="26"/>
        <v>7027</v>
      </c>
      <c r="AY39" s="132">
        <f t="shared" ca="1" si="26"/>
        <v>0</v>
      </c>
    </row>
    <row r="40" spans="1:51" ht="20.100000000000001" hidden="1" customHeight="1" x14ac:dyDescent="0.15">
      <c r="A40" s="228" t="s">
        <v>166</v>
      </c>
      <c r="B40" s="74" t="e">
        <f>$B30</f>
        <v>#N/A</v>
      </c>
      <c r="C40" s="98" t="e">
        <f>INDEX($Z$40:$AY$40,1,MATCH($B40,$Z$20:$AY$20))</f>
        <v>#N/A</v>
      </c>
      <c r="D40" s="98" t="e">
        <f>INDEX($Z$41:$AY$41,1,MATCH($B40,$Z$20:$AY$20))</f>
        <v>#N/A</v>
      </c>
      <c r="E40" s="98" t="e">
        <f>INDEX($Z$42:$AY$42,1,MATCH($B40,$Z$20:$AY$20))</f>
        <v>#N/A</v>
      </c>
      <c r="F40" s="98" t="e">
        <f>INDEX($Z$43:$AY$43,1,MATCH($B40,$Z$20:$AY$20))</f>
        <v>#N/A</v>
      </c>
      <c r="G40" s="98" t="e">
        <f>INDEX($Z$44:$AY$44,1,MATCH($B40,$Z$20:$AY$20))</f>
        <v>#N/A</v>
      </c>
      <c r="H40" s="98" t="e">
        <f>INDEX($Z$45:$AY$45,1,MATCH($B40,$Z$20:$AY$20))</f>
        <v>#N/A</v>
      </c>
      <c r="I40" s="98" t="e">
        <f>INDEX($Z$46:$AY$46,1,MATCH($B40,$Z$20:$AY$20))</f>
        <v>#N/A</v>
      </c>
      <c r="J40" s="98" t="e">
        <f>INDEX($Z$47:$AY$47,1,MATCH($B40,$Z$20:$AY$20))</f>
        <v>#N/A</v>
      </c>
      <c r="K40" s="102" t="e">
        <f>INDEX($Z$48:$AY$48,1,MATCH($B40,$Z$20:$AY$20))</f>
        <v>#N/A</v>
      </c>
      <c r="L40" s="103" t="e">
        <f t="shared" ref="L40:P44" si="27">C40*H15</f>
        <v>#N/A</v>
      </c>
      <c r="M40" s="98" t="e">
        <f t="shared" si="27"/>
        <v>#N/A</v>
      </c>
      <c r="N40" s="98" t="e">
        <f t="shared" si="27"/>
        <v>#N/A</v>
      </c>
      <c r="O40" s="98" t="e">
        <f t="shared" si="27"/>
        <v>#N/A</v>
      </c>
      <c r="P40" s="98" t="e">
        <f t="shared" si="27"/>
        <v>#N/A</v>
      </c>
      <c r="Q40" s="177"/>
      <c r="R40" s="98" t="e">
        <f t="shared" si="13"/>
        <v>#N/A</v>
      </c>
      <c r="S40" s="98" t="e">
        <f t="shared" si="14"/>
        <v>#N/A</v>
      </c>
      <c r="T40" s="98" t="e">
        <f t="shared" si="15"/>
        <v>#N/A</v>
      </c>
      <c r="X40" s="68" t="s">
        <v>66</v>
      </c>
      <c r="Y40" s="110" t="s">
        <v>145</v>
      </c>
      <c r="Z40" s="129">
        <f t="shared" ref="Z40:AY40" ca="1" si="28">SUMPRODUCT((INDIRECT($AA$8)=$R$6) * (INDIRECT($AA$9)=Z$20) * (INDIRECT($AG$11)))</f>
        <v>0</v>
      </c>
      <c r="AA40" s="129">
        <f t="shared" ca="1" si="28"/>
        <v>0</v>
      </c>
      <c r="AB40" s="129">
        <f t="shared" ca="1" si="28"/>
        <v>0</v>
      </c>
      <c r="AC40" s="129">
        <f t="shared" ca="1" si="28"/>
        <v>0</v>
      </c>
      <c r="AD40" s="129">
        <f t="shared" ca="1" si="28"/>
        <v>0</v>
      </c>
      <c r="AE40" s="129">
        <f t="shared" ca="1" si="28"/>
        <v>0</v>
      </c>
      <c r="AF40" s="129">
        <f t="shared" ca="1" si="28"/>
        <v>0</v>
      </c>
      <c r="AG40" s="129">
        <f t="shared" ca="1" si="28"/>
        <v>0</v>
      </c>
      <c r="AH40" s="129">
        <f t="shared" ca="1" si="28"/>
        <v>0</v>
      </c>
      <c r="AI40" s="129">
        <f t="shared" ca="1" si="28"/>
        <v>0</v>
      </c>
      <c r="AJ40" s="129">
        <f t="shared" ca="1" si="28"/>
        <v>0</v>
      </c>
      <c r="AK40" s="129">
        <f t="shared" ca="1" si="28"/>
        <v>0</v>
      </c>
      <c r="AL40" s="129">
        <f t="shared" ca="1" si="28"/>
        <v>0</v>
      </c>
      <c r="AM40" s="129">
        <f t="shared" ca="1" si="28"/>
        <v>0</v>
      </c>
      <c r="AN40" s="129">
        <f t="shared" ca="1" si="28"/>
        <v>0</v>
      </c>
      <c r="AO40" s="129">
        <f t="shared" ca="1" si="28"/>
        <v>0</v>
      </c>
      <c r="AP40" s="129">
        <f t="shared" ca="1" si="28"/>
        <v>0</v>
      </c>
      <c r="AQ40" s="129">
        <f t="shared" ca="1" si="28"/>
        <v>0</v>
      </c>
      <c r="AR40" s="129">
        <f t="shared" ca="1" si="28"/>
        <v>0</v>
      </c>
      <c r="AS40" s="129">
        <f t="shared" ca="1" si="28"/>
        <v>0</v>
      </c>
      <c r="AT40" s="129">
        <f t="shared" ca="1" si="28"/>
        <v>0</v>
      </c>
      <c r="AU40" s="129">
        <f t="shared" ca="1" si="28"/>
        <v>0</v>
      </c>
      <c r="AV40" s="129">
        <f t="shared" ca="1" si="28"/>
        <v>0</v>
      </c>
      <c r="AW40" s="129">
        <f t="shared" ca="1" si="28"/>
        <v>0</v>
      </c>
      <c r="AX40" s="129">
        <f t="shared" ca="1" si="28"/>
        <v>0</v>
      </c>
      <c r="AY40" s="129">
        <f t="shared" ca="1" si="28"/>
        <v>0</v>
      </c>
    </row>
    <row r="41" spans="1:51" ht="20.100000000000001" hidden="1" customHeight="1" x14ac:dyDescent="0.15">
      <c r="A41" s="229"/>
      <c r="B41" s="75" t="e">
        <f>$B31</f>
        <v>#N/A</v>
      </c>
      <c r="C41" s="99" t="e">
        <f>INDEX($Z$40:$AY$40,1,MATCH($B41,$Z$20:$AY$20))</f>
        <v>#N/A</v>
      </c>
      <c r="D41" s="99" t="e">
        <f>INDEX($Z$41:$AY$41,1,MATCH($B41,$Z$20:$AY$20))</f>
        <v>#N/A</v>
      </c>
      <c r="E41" s="99" t="e">
        <f>INDEX($Z$42:$AY$42,1,MATCH($B41,$Z$20:$AY$20))</f>
        <v>#N/A</v>
      </c>
      <c r="F41" s="99" t="e">
        <f>INDEX($Z$43:$AY$43,1,MATCH($B41,$Z$20:$AY$20))</f>
        <v>#N/A</v>
      </c>
      <c r="G41" s="99" t="e">
        <f>INDEX($Z$44:$AY$44,1,MATCH($B41,$Z$20:$AY$20))</f>
        <v>#N/A</v>
      </c>
      <c r="H41" s="99" t="e">
        <f>INDEX($Z$45:$AY$45,1,MATCH($B41,$Z$20:$AY$20))</f>
        <v>#N/A</v>
      </c>
      <c r="I41" s="99" t="e">
        <f>INDEX($Z$46:$AY$46,1,MATCH($B41,$Z$20:$AY$20))</f>
        <v>#N/A</v>
      </c>
      <c r="J41" s="99" t="e">
        <f>INDEX($Z$47:$AY$47,1,MATCH($B41,$Z$20:$AY$20))</f>
        <v>#N/A</v>
      </c>
      <c r="K41" s="104" t="e">
        <f>INDEX($Z$48:$AY$48,1,MATCH($B41,$Z$20:$AY$20))</f>
        <v>#N/A</v>
      </c>
      <c r="L41" s="105" t="e">
        <f t="shared" si="27"/>
        <v>#N/A</v>
      </c>
      <c r="M41" s="99" t="e">
        <f t="shared" si="27"/>
        <v>#N/A</v>
      </c>
      <c r="N41" s="99" t="e">
        <f t="shared" si="27"/>
        <v>#N/A</v>
      </c>
      <c r="O41" s="99" t="e">
        <f t="shared" si="27"/>
        <v>#N/A</v>
      </c>
      <c r="P41" s="99" t="e">
        <f t="shared" si="27"/>
        <v>#N/A</v>
      </c>
      <c r="Q41" s="178"/>
      <c r="R41" s="99" t="e">
        <f t="shared" si="13"/>
        <v>#N/A</v>
      </c>
      <c r="S41" s="99" t="e">
        <f t="shared" si="14"/>
        <v>#N/A</v>
      </c>
      <c r="T41" s="99" t="e">
        <f t="shared" si="15"/>
        <v>#N/A</v>
      </c>
      <c r="X41" s="69"/>
      <c r="Y41" s="111" t="s">
        <v>146</v>
      </c>
      <c r="Z41" s="130">
        <f t="shared" ref="Z41:AY41" ca="1" si="29">SUMPRODUCT((INDIRECT($AA$8)=$R$6) * (INDIRECT($AA$9)=Z$20) * (INDIRECT($AG$12)))</f>
        <v>1366</v>
      </c>
      <c r="AA41" s="130">
        <f t="shared" ca="1" si="29"/>
        <v>3420</v>
      </c>
      <c r="AB41" s="130">
        <f t="shared" ca="1" si="29"/>
        <v>3420</v>
      </c>
      <c r="AC41" s="130">
        <f t="shared" ca="1" si="29"/>
        <v>3420</v>
      </c>
      <c r="AD41" s="130">
        <f t="shared" ca="1" si="29"/>
        <v>3420</v>
      </c>
      <c r="AE41" s="130">
        <f t="shared" ca="1" si="29"/>
        <v>3420</v>
      </c>
      <c r="AF41" s="130">
        <f t="shared" ca="1" si="29"/>
        <v>1171</v>
      </c>
      <c r="AG41" s="130">
        <f t="shared" ca="1" si="29"/>
        <v>1171</v>
      </c>
      <c r="AH41" s="130">
        <f t="shared" ca="1" si="29"/>
        <v>1171</v>
      </c>
      <c r="AI41" s="130">
        <f t="shared" ca="1" si="29"/>
        <v>1171</v>
      </c>
      <c r="AJ41" s="130">
        <f t="shared" ca="1" si="29"/>
        <v>2147</v>
      </c>
      <c r="AK41" s="130">
        <f t="shared" ca="1" si="29"/>
        <v>2147</v>
      </c>
      <c r="AL41" s="130">
        <f t="shared" ca="1" si="29"/>
        <v>1952</v>
      </c>
      <c r="AM41" s="130">
        <f t="shared" ca="1" si="29"/>
        <v>1562</v>
      </c>
      <c r="AN41" s="130">
        <f t="shared" ca="1" si="29"/>
        <v>1562</v>
      </c>
      <c r="AO41" s="130">
        <f t="shared" ca="1" si="29"/>
        <v>1562</v>
      </c>
      <c r="AP41" s="130">
        <f t="shared" ca="1" si="29"/>
        <v>1562</v>
      </c>
      <c r="AQ41" s="130">
        <f t="shared" ca="1" si="29"/>
        <v>1562</v>
      </c>
      <c r="AR41" s="130">
        <f t="shared" ca="1" si="29"/>
        <v>1562</v>
      </c>
      <c r="AS41" s="130">
        <f t="shared" ca="1" si="29"/>
        <v>1562</v>
      </c>
      <c r="AT41" s="130">
        <f t="shared" ca="1" si="29"/>
        <v>1562</v>
      </c>
      <c r="AU41" s="130">
        <f t="shared" ca="1" si="29"/>
        <v>1562</v>
      </c>
      <c r="AV41" s="130">
        <f t="shared" ca="1" si="29"/>
        <v>1562</v>
      </c>
      <c r="AW41" s="130">
        <f t="shared" ca="1" si="29"/>
        <v>1562</v>
      </c>
      <c r="AX41" s="130">
        <f t="shared" ca="1" si="29"/>
        <v>1562</v>
      </c>
      <c r="AY41" s="130">
        <f t="shared" ca="1" si="29"/>
        <v>0</v>
      </c>
    </row>
    <row r="42" spans="1:51" ht="20.100000000000001" hidden="1" customHeight="1" x14ac:dyDescent="0.15">
      <c r="A42" s="229"/>
      <c r="B42" s="75" t="e">
        <f>$B32</f>
        <v>#N/A</v>
      </c>
      <c r="C42" s="99" t="e">
        <f>INDEX($Z$40:$AY$40,1,MATCH($B42,$Z$20:$AY$20))</f>
        <v>#N/A</v>
      </c>
      <c r="D42" s="99" t="e">
        <f>INDEX($Z$41:$AY$41,1,MATCH($B42,$Z$20:$AY$20))</f>
        <v>#N/A</v>
      </c>
      <c r="E42" s="99" t="e">
        <f>INDEX($Z$42:$AY$42,1,MATCH($B42,$Z$20:$AY$20))</f>
        <v>#N/A</v>
      </c>
      <c r="F42" s="99" t="e">
        <f>INDEX($Z$43:$AY$43,1,MATCH($B42,$Z$20:$AY$20))</f>
        <v>#N/A</v>
      </c>
      <c r="G42" s="99" t="e">
        <f>INDEX($Z$44:$AY$44,1,MATCH($B42,$Z$20:$AY$20))</f>
        <v>#N/A</v>
      </c>
      <c r="H42" s="99" t="e">
        <f>INDEX($Z$45:$AY$45,1,MATCH($B42,$Z$20:$AY$20))</f>
        <v>#N/A</v>
      </c>
      <c r="I42" s="99" t="e">
        <f>INDEX($Z$46:$AY$46,1,MATCH($B42,$Z$20:$AY$20))</f>
        <v>#N/A</v>
      </c>
      <c r="J42" s="99" t="e">
        <f>INDEX($Z$47:$AY$47,1,MATCH($B42,$Z$20:$AY$20))</f>
        <v>#N/A</v>
      </c>
      <c r="K42" s="104" t="e">
        <f>INDEX($Z$48:$AY$48,1,MATCH($B42,$Z$20:$AY$20))</f>
        <v>#N/A</v>
      </c>
      <c r="L42" s="105" t="e">
        <f t="shared" si="27"/>
        <v>#N/A</v>
      </c>
      <c r="M42" s="99" t="e">
        <f t="shared" si="27"/>
        <v>#N/A</v>
      </c>
      <c r="N42" s="99" t="e">
        <f t="shared" si="27"/>
        <v>#N/A</v>
      </c>
      <c r="O42" s="99" t="e">
        <f t="shared" si="27"/>
        <v>#N/A</v>
      </c>
      <c r="P42" s="99" t="e">
        <f t="shared" si="27"/>
        <v>#N/A</v>
      </c>
      <c r="Q42" s="178"/>
      <c r="R42" s="99" t="e">
        <f t="shared" si="13"/>
        <v>#N/A</v>
      </c>
      <c r="S42" s="99" t="e">
        <f t="shared" si="14"/>
        <v>#N/A</v>
      </c>
      <c r="T42" s="99" t="e">
        <f t="shared" si="15"/>
        <v>#N/A</v>
      </c>
      <c r="X42" s="69"/>
      <c r="Y42" s="111" t="s">
        <v>147</v>
      </c>
      <c r="Z42" s="130">
        <f t="shared" ref="Z42:AY42" ca="1" si="30">SUMPRODUCT((INDIRECT($AA$8)=$R$6) * (INDIRECT($AA$9)=Z$20) * (INDIRECT($AG$13)))</f>
        <v>0</v>
      </c>
      <c r="AA42" s="130">
        <f t="shared" ca="1" si="30"/>
        <v>0</v>
      </c>
      <c r="AB42" s="130">
        <f t="shared" ca="1" si="30"/>
        <v>0</v>
      </c>
      <c r="AC42" s="130">
        <f t="shared" ca="1" si="30"/>
        <v>0</v>
      </c>
      <c r="AD42" s="130">
        <f t="shared" ca="1" si="30"/>
        <v>0</v>
      </c>
      <c r="AE42" s="130">
        <f t="shared" ca="1" si="30"/>
        <v>0</v>
      </c>
      <c r="AF42" s="130">
        <f t="shared" ca="1" si="30"/>
        <v>0</v>
      </c>
      <c r="AG42" s="130">
        <f t="shared" ca="1" si="30"/>
        <v>0</v>
      </c>
      <c r="AH42" s="130">
        <f t="shared" ca="1" si="30"/>
        <v>0</v>
      </c>
      <c r="AI42" s="130">
        <f t="shared" ca="1" si="30"/>
        <v>0</v>
      </c>
      <c r="AJ42" s="130">
        <f t="shared" ca="1" si="30"/>
        <v>0</v>
      </c>
      <c r="AK42" s="130">
        <f t="shared" ca="1" si="30"/>
        <v>0</v>
      </c>
      <c r="AL42" s="130">
        <f t="shared" ca="1" si="30"/>
        <v>0</v>
      </c>
      <c r="AM42" s="130">
        <f t="shared" ca="1" si="30"/>
        <v>0</v>
      </c>
      <c r="AN42" s="130">
        <f t="shared" ca="1" si="30"/>
        <v>0</v>
      </c>
      <c r="AO42" s="130">
        <f t="shared" ca="1" si="30"/>
        <v>0</v>
      </c>
      <c r="AP42" s="130">
        <f t="shared" ca="1" si="30"/>
        <v>0</v>
      </c>
      <c r="AQ42" s="130">
        <f t="shared" ca="1" si="30"/>
        <v>0</v>
      </c>
      <c r="AR42" s="130">
        <f t="shared" ca="1" si="30"/>
        <v>0</v>
      </c>
      <c r="AS42" s="130">
        <f t="shared" ca="1" si="30"/>
        <v>0</v>
      </c>
      <c r="AT42" s="130">
        <f t="shared" ca="1" si="30"/>
        <v>0</v>
      </c>
      <c r="AU42" s="130">
        <f t="shared" ca="1" si="30"/>
        <v>0</v>
      </c>
      <c r="AV42" s="130">
        <f t="shared" ca="1" si="30"/>
        <v>0</v>
      </c>
      <c r="AW42" s="130">
        <f t="shared" ca="1" si="30"/>
        <v>0</v>
      </c>
      <c r="AX42" s="130">
        <f t="shared" ca="1" si="30"/>
        <v>0</v>
      </c>
      <c r="AY42" s="130">
        <f t="shared" ca="1" si="30"/>
        <v>0</v>
      </c>
    </row>
    <row r="43" spans="1:51" ht="20.100000000000001" hidden="1" customHeight="1" x14ac:dyDescent="0.15">
      <c r="A43" s="229"/>
      <c r="B43" s="75" t="e">
        <f>$B33</f>
        <v>#N/A</v>
      </c>
      <c r="C43" s="99" t="e">
        <f>INDEX($Z$40:$AY$40,1,MATCH($B43,$Z$20:$AY$20))</f>
        <v>#N/A</v>
      </c>
      <c r="D43" s="99" t="e">
        <f>INDEX($Z$41:$AY$41,1,MATCH($B43,$Z$20:$AY$20))</f>
        <v>#N/A</v>
      </c>
      <c r="E43" s="99" t="e">
        <f>INDEX($Z$42:$AY$42,1,MATCH($B43,$Z$20:$AY$20))</f>
        <v>#N/A</v>
      </c>
      <c r="F43" s="99" t="e">
        <f>INDEX($Z$43:$AY$43,1,MATCH($B43,$Z$20:$AY$20))</f>
        <v>#N/A</v>
      </c>
      <c r="G43" s="99" t="e">
        <f>INDEX($Z$44:$AY$44,1,MATCH($B43,$Z$20:$AY$20))</f>
        <v>#N/A</v>
      </c>
      <c r="H43" s="99" t="e">
        <f>INDEX($Z$45:$AY$45,1,MATCH($B43,$Z$20:$AY$20))</f>
        <v>#N/A</v>
      </c>
      <c r="I43" s="99" t="e">
        <f>INDEX($Z$46:$AY$46,1,MATCH($B43,$Z$20:$AY$20))</f>
        <v>#N/A</v>
      </c>
      <c r="J43" s="99" t="e">
        <f>INDEX($Z$47:$AY$47,1,MATCH($B43,$Z$20:$AY$20))</f>
        <v>#N/A</v>
      </c>
      <c r="K43" s="104" t="e">
        <f>INDEX($Z$48:$AY$48,1,MATCH($B43,$Z$20:$AY$20))</f>
        <v>#N/A</v>
      </c>
      <c r="L43" s="105" t="e">
        <f t="shared" si="27"/>
        <v>#N/A</v>
      </c>
      <c r="M43" s="99" t="e">
        <f t="shared" si="27"/>
        <v>#N/A</v>
      </c>
      <c r="N43" s="99" t="e">
        <f t="shared" si="27"/>
        <v>#N/A</v>
      </c>
      <c r="O43" s="99" t="e">
        <f t="shared" si="27"/>
        <v>#N/A</v>
      </c>
      <c r="P43" s="99" t="e">
        <f t="shared" si="27"/>
        <v>#N/A</v>
      </c>
      <c r="Q43" s="178"/>
      <c r="R43" s="99" t="e">
        <f t="shared" si="13"/>
        <v>#N/A</v>
      </c>
      <c r="S43" s="99" t="e">
        <f t="shared" si="14"/>
        <v>#N/A</v>
      </c>
      <c r="T43" s="99" t="e">
        <f t="shared" si="15"/>
        <v>#N/A</v>
      </c>
      <c r="X43" s="69"/>
      <c r="Y43" s="111" t="s">
        <v>148</v>
      </c>
      <c r="Z43" s="130">
        <f t="shared" ref="Z43:AY43" ca="1" si="31">SUMPRODUCT((INDIRECT($AA$8)=$R$6) * (INDIRECT($AA$9)=Z$20) * (INDIRECT($AG$14)))</f>
        <v>0</v>
      </c>
      <c r="AA43" s="130">
        <f t="shared" ca="1" si="31"/>
        <v>0</v>
      </c>
      <c r="AB43" s="130">
        <f t="shared" ca="1" si="31"/>
        <v>0</v>
      </c>
      <c r="AC43" s="130">
        <f t="shared" ca="1" si="31"/>
        <v>0</v>
      </c>
      <c r="AD43" s="130">
        <f t="shared" ca="1" si="31"/>
        <v>0</v>
      </c>
      <c r="AE43" s="130">
        <f t="shared" ca="1" si="31"/>
        <v>0</v>
      </c>
      <c r="AF43" s="130">
        <f t="shared" ca="1" si="31"/>
        <v>0</v>
      </c>
      <c r="AG43" s="130">
        <f t="shared" ca="1" si="31"/>
        <v>0</v>
      </c>
      <c r="AH43" s="130">
        <f t="shared" ca="1" si="31"/>
        <v>0</v>
      </c>
      <c r="AI43" s="130">
        <f t="shared" ca="1" si="31"/>
        <v>0</v>
      </c>
      <c r="AJ43" s="130">
        <f t="shared" ca="1" si="31"/>
        <v>0</v>
      </c>
      <c r="AK43" s="130">
        <f t="shared" ca="1" si="31"/>
        <v>0</v>
      </c>
      <c r="AL43" s="130">
        <f t="shared" ca="1" si="31"/>
        <v>0</v>
      </c>
      <c r="AM43" s="130">
        <f t="shared" ca="1" si="31"/>
        <v>0</v>
      </c>
      <c r="AN43" s="130">
        <f t="shared" ca="1" si="31"/>
        <v>0</v>
      </c>
      <c r="AO43" s="130">
        <f t="shared" ca="1" si="31"/>
        <v>0</v>
      </c>
      <c r="AP43" s="130">
        <f t="shared" ca="1" si="31"/>
        <v>0</v>
      </c>
      <c r="AQ43" s="130">
        <f t="shared" ca="1" si="31"/>
        <v>0</v>
      </c>
      <c r="AR43" s="130">
        <f t="shared" ca="1" si="31"/>
        <v>0</v>
      </c>
      <c r="AS43" s="130">
        <f t="shared" ca="1" si="31"/>
        <v>0</v>
      </c>
      <c r="AT43" s="130">
        <f t="shared" ca="1" si="31"/>
        <v>0</v>
      </c>
      <c r="AU43" s="130">
        <f t="shared" ca="1" si="31"/>
        <v>0</v>
      </c>
      <c r="AV43" s="130">
        <f t="shared" ca="1" si="31"/>
        <v>0</v>
      </c>
      <c r="AW43" s="130">
        <f t="shared" ca="1" si="31"/>
        <v>0</v>
      </c>
      <c r="AX43" s="130">
        <f t="shared" ca="1" si="31"/>
        <v>0</v>
      </c>
      <c r="AY43" s="130">
        <f t="shared" ca="1" si="31"/>
        <v>0</v>
      </c>
    </row>
    <row r="44" spans="1:51" ht="20.100000000000001" hidden="1" customHeight="1" x14ac:dyDescent="0.15">
      <c r="A44" s="230"/>
      <c r="B44" s="76" t="e">
        <f>$B34</f>
        <v>#N/A</v>
      </c>
      <c r="C44" s="106" t="e">
        <f>INDEX($Z$40:$AY$40,1,MATCH($B44,$Z$20:$AY$20))</f>
        <v>#N/A</v>
      </c>
      <c r="D44" s="106" t="e">
        <f>INDEX($Z$41:$AY$41,1,MATCH($B44,$Z$20:$AY$20))</f>
        <v>#N/A</v>
      </c>
      <c r="E44" s="106" t="e">
        <f>INDEX($Z$42:$AY$42,1,MATCH($B44,$Z$20:$AY$20))</f>
        <v>#N/A</v>
      </c>
      <c r="F44" s="106" t="e">
        <f>INDEX($Z$43:$AY$43,1,MATCH($B44,$Z$20:$AY$20))</f>
        <v>#N/A</v>
      </c>
      <c r="G44" s="106" t="e">
        <f>INDEX($Z$44:$AY$44,1,MATCH($B44,$Z$20:$AY$20))</f>
        <v>#N/A</v>
      </c>
      <c r="H44" s="106" t="e">
        <f>INDEX($Z$45:$AY$45,1,MATCH($B44,$Z$20:$AY$20))</f>
        <v>#N/A</v>
      </c>
      <c r="I44" s="106" t="e">
        <f>INDEX($Z$46:$AY$46,1,MATCH($B44,$Z$20:$AY$20))</f>
        <v>#N/A</v>
      </c>
      <c r="J44" s="106" t="e">
        <f>INDEX($Z$47:$AY$47,1,MATCH($B44,$Z$20:$AY$20))</f>
        <v>#N/A</v>
      </c>
      <c r="K44" s="107" t="e">
        <f>INDEX($Z$48:$AY$48,1,MATCH($B44,$Z$20:$AY$20))</f>
        <v>#N/A</v>
      </c>
      <c r="L44" s="108" t="e">
        <f t="shared" si="27"/>
        <v>#N/A</v>
      </c>
      <c r="M44" s="106" t="e">
        <f t="shared" si="27"/>
        <v>#N/A</v>
      </c>
      <c r="N44" s="106" t="e">
        <f t="shared" si="27"/>
        <v>#N/A</v>
      </c>
      <c r="O44" s="106" t="e">
        <f t="shared" si="27"/>
        <v>#N/A</v>
      </c>
      <c r="P44" s="106" t="e">
        <f t="shared" si="27"/>
        <v>#N/A</v>
      </c>
      <c r="Q44" s="179"/>
      <c r="R44" s="106" t="e">
        <f t="shared" si="13"/>
        <v>#N/A</v>
      </c>
      <c r="S44" s="106" t="e">
        <f t="shared" si="14"/>
        <v>#N/A</v>
      </c>
      <c r="T44" s="106" t="e">
        <f t="shared" si="15"/>
        <v>#N/A</v>
      </c>
      <c r="X44" s="69"/>
      <c r="Y44" s="111" t="s">
        <v>149</v>
      </c>
      <c r="Z44" s="130">
        <f t="shared" ref="Z44:AY44" ca="1" si="32">SUMPRODUCT((INDIRECT($AA$8)=$R$6) * (INDIRECT($AA$9)=Z$20) * (INDIRECT($AG$15)))</f>
        <v>0</v>
      </c>
      <c r="AA44" s="130">
        <f t="shared" ca="1" si="32"/>
        <v>0</v>
      </c>
      <c r="AB44" s="130">
        <f t="shared" ca="1" si="32"/>
        <v>0</v>
      </c>
      <c r="AC44" s="130">
        <f t="shared" ca="1" si="32"/>
        <v>0</v>
      </c>
      <c r="AD44" s="130">
        <f t="shared" ca="1" si="32"/>
        <v>0</v>
      </c>
      <c r="AE44" s="130">
        <f t="shared" ca="1" si="32"/>
        <v>0</v>
      </c>
      <c r="AF44" s="130">
        <f t="shared" ca="1" si="32"/>
        <v>0</v>
      </c>
      <c r="AG44" s="130">
        <f t="shared" ca="1" si="32"/>
        <v>0</v>
      </c>
      <c r="AH44" s="130">
        <f t="shared" ca="1" si="32"/>
        <v>0</v>
      </c>
      <c r="AI44" s="130">
        <f t="shared" ca="1" si="32"/>
        <v>0</v>
      </c>
      <c r="AJ44" s="130">
        <f t="shared" ca="1" si="32"/>
        <v>0</v>
      </c>
      <c r="AK44" s="130">
        <f t="shared" ca="1" si="32"/>
        <v>0</v>
      </c>
      <c r="AL44" s="130">
        <f t="shared" ca="1" si="32"/>
        <v>0</v>
      </c>
      <c r="AM44" s="130">
        <f t="shared" ca="1" si="32"/>
        <v>0</v>
      </c>
      <c r="AN44" s="130">
        <f t="shared" ca="1" si="32"/>
        <v>0</v>
      </c>
      <c r="AO44" s="130">
        <f t="shared" ca="1" si="32"/>
        <v>0</v>
      </c>
      <c r="AP44" s="130">
        <f t="shared" ca="1" si="32"/>
        <v>0</v>
      </c>
      <c r="AQ44" s="130">
        <f t="shared" ca="1" si="32"/>
        <v>0</v>
      </c>
      <c r="AR44" s="130">
        <f t="shared" ca="1" si="32"/>
        <v>0</v>
      </c>
      <c r="AS44" s="130">
        <f t="shared" ca="1" si="32"/>
        <v>0</v>
      </c>
      <c r="AT44" s="130">
        <f t="shared" ca="1" si="32"/>
        <v>0</v>
      </c>
      <c r="AU44" s="130">
        <f t="shared" ca="1" si="32"/>
        <v>0</v>
      </c>
      <c r="AV44" s="130">
        <f t="shared" ca="1" si="32"/>
        <v>0</v>
      </c>
      <c r="AW44" s="130">
        <f t="shared" ca="1" si="32"/>
        <v>0</v>
      </c>
      <c r="AX44" s="130">
        <f t="shared" ca="1" si="32"/>
        <v>0</v>
      </c>
      <c r="AY44" s="130">
        <f t="shared" ca="1" si="32"/>
        <v>0</v>
      </c>
    </row>
    <row r="45" spans="1:51" ht="20.100000000000001" hidden="1" customHeight="1" x14ac:dyDescent="0.15">
      <c r="A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X45" s="69"/>
      <c r="Y45" s="112" t="s">
        <v>13</v>
      </c>
      <c r="Z45" s="130">
        <f t="shared" ref="Z45:AY45" ca="1" si="33">SUMPRODUCT((INDIRECT($AA$8)=$R$6) * (INDIRECT($AA$9)=Z$20) * (INDIRECT($AG$16)))</f>
        <v>0</v>
      </c>
      <c r="AA45" s="130">
        <f t="shared" ca="1" si="33"/>
        <v>0</v>
      </c>
      <c r="AB45" s="130">
        <f t="shared" ca="1" si="33"/>
        <v>0</v>
      </c>
      <c r="AC45" s="130">
        <f t="shared" ca="1" si="33"/>
        <v>0</v>
      </c>
      <c r="AD45" s="130">
        <f t="shared" ca="1" si="33"/>
        <v>0</v>
      </c>
      <c r="AE45" s="130">
        <f t="shared" ca="1" si="33"/>
        <v>0</v>
      </c>
      <c r="AF45" s="130">
        <f t="shared" ca="1" si="33"/>
        <v>0</v>
      </c>
      <c r="AG45" s="130">
        <f t="shared" ca="1" si="33"/>
        <v>0</v>
      </c>
      <c r="AH45" s="130">
        <f t="shared" ca="1" si="33"/>
        <v>0</v>
      </c>
      <c r="AI45" s="130">
        <f t="shared" ca="1" si="33"/>
        <v>0</v>
      </c>
      <c r="AJ45" s="130">
        <f t="shared" ca="1" si="33"/>
        <v>0</v>
      </c>
      <c r="AK45" s="130">
        <f t="shared" ca="1" si="33"/>
        <v>0</v>
      </c>
      <c r="AL45" s="130">
        <f t="shared" ca="1" si="33"/>
        <v>0</v>
      </c>
      <c r="AM45" s="130">
        <f t="shared" ca="1" si="33"/>
        <v>0</v>
      </c>
      <c r="AN45" s="130">
        <f t="shared" ca="1" si="33"/>
        <v>0</v>
      </c>
      <c r="AO45" s="130">
        <f t="shared" ca="1" si="33"/>
        <v>0</v>
      </c>
      <c r="AP45" s="130">
        <f t="shared" ca="1" si="33"/>
        <v>0</v>
      </c>
      <c r="AQ45" s="130">
        <f t="shared" ca="1" si="33"/>
        <v>0</v>
      </c>
      <c r="AR45" s="130">
        <f t="shared" ca="1" si="33"/>
        <v>0</v>
      </c>
      <c r="AS45" s="130">
        <f t="shared" ca="1" si="33"/>
        <v>0</v>
      </c>
      <c r="AT45" s="130">
        <f t="shared" ca="1" si="33"/>
        <v>0</v>
      </c>
      <c r="AU45" s="130">
        <f t="shared" ca="1" si="33"/>
        <v>0</v>
      </c>
      <c r="AV45" s="130">
        <f t="shared" ca="1" si="33"/>
        <v>0</v>
      </c>
      <c r="AW45" s="130">
        <f t="shared" ca="1" si="33"/>
        <v>0</v>
      </c>
      <c r="AX45" s="130">
        <f t="shared" ca="1" si="33"/>
        <v>0</v>
      </c>
      <c r="AY45" s="130">
        <f t="shared" ca="1" si="33"/>
        <v>0</v>
      </c>
    </row>
    <row r="46" spans="1:51" ht="20.100000000000001" hidden="1" customHeight="1" x14ac:dyDescent="0.15">
      <c r="A46" s="38" t="s">
        <v>259</v>
      </c>
      <c r="C46" s="154"/>
      <c r="D46" s="155"/>
      <c r="E46" s="155"/>
      <c r="F46" s="155"/>
      <c r="G46" s="77" t="s">
        <v>208</v>
      </c>
      <c r="H46" s="155"/>
      <c r="I46" s="155"/>
      <c r="J46" s="155"/>
      <c r="K46" s="155"/>
      <c r="L46" s="156"/>
      <c r="M46" s="41"/>
      <c r="N46" s="41"/>
      <c r="O46" s="41"/>
      <c r="P46" s="51" t="s">
        <v>209</v>
      </c>
      <c r="Q46" s="41"/>
      <c r="R46" s="41"/>
      <c r="S46" s="41"/>
      <c r="T46" s="42"/>
      <c r="X46" s="69"/>
      <c r="Y46" s="111" t="s">
        <v>0</v>
      </c>
      <c r="Z46" s="130">
        <f t="shared" ref="Z46:AY46" ca="1" si="34">SUMPRODUCT((INDIRECT($AA$8)=$R$6) * (INDIRECT($AA$9)=Z$20) * (INDIRECT($AG$17)))</f>
        <v>0</v>
      </c>
      <c r="AA46" s="130">
        <f t="shared" ca="1" si="34"/>
        <v>0</v>
      </c>
      <c r="AB46" s="130">
        <f t="shared" ca="1" si="34"/>
        <v>0</v>
      </c>
      <c r="AC46" s="130">
        <f t="shared" ca="1" si="34"/>
        <v>0</v>
      </c>
      <c r="AD46" s="130">
        <f t="shared" ca="1" si="34"/>
        <v>0</v>
      </c>
      <c r="AE46" s="130">
        <f t="shared" ca="1" si="34"/>
        <v>0</v>
      </c>
      <c r="AF46" s="130">
        <f t="shared" ca="1" si="34"/>
        <v>0</v>
      </c>
      <c r="AG46" s="130">
        <f t="shared" ca="1" si="34"/>
        <v>0</v>
      </c>
      <c r="AH46" s="130">
        <f t="shared" ca="1" si="34"/>
        <v>0</v>
      </c>
      <c r="AI46" s="130">
        <f t="shared" ca="1" si="34"/>
        <v>0</v>
      </c>
      <c r="AJ46" s="130">
        <f t="shared" ca="1" si="34"/>
        <v>0</v>
      </c>
      <c r="AK46" s="130">
        <f t="shared" ca="1" si="34"/>
        <v>0</v>
      </c>
      <c r="AL46" s="130">
        <f t="shared" ca="1" si="34"/>
        <v>0</v>
      </c>
      <c r="AM46" s="130">
        <f t="shared" ca="1" si="34"/>
        <v>0</v>
      </c>
      <c r="AN46" s="130">
        <f t="shared" ca="1" si="34"/>
        <v>0</v>
      </c>
      <c r="AO46" s="130">
        <f t="shared" ca="1" si="34"/>
        <v>0</v>
      </c>
      <c r="AP46" s="130">
        <f t="shared" ca="1" si="34"/>
        <v>0</v>
      </c>
      <c r="AQ46" s="130">
        <f t="shared" ca="1" si="34"/>
        <v>0</v>
      </c>
      <c r="AR46" s="130">
        <f t="shared" ca="1" si="34"/>
        <v>0</v>
      </c>
      <c r="AS46" s="130">
        <f t="shared" ca="1" si="34"/>
        <v>0</v>
      </c>
      <c r="AT46" s="130">
        <f t="shared" ca="1" si="34"/>
        <v>0</v>
      </c>
      <c r="AU46" s="130">
        <f t="shared" ca="1" si="34"/>
        <v>0</v>
      </c>
      <c r="AV46" s="130">
        <f t="shared" ca="1" si="34"/>
        <v>0</v>
      </c>
      <c r="AW46" s="130">
        <f t="shared" ca="1" si="34"/>
        <v>0</v>
      </c>
      <c r="AX46" s="130">
        <f t="shared" ca="1" si="34"/>
        <v>0</v>
      </c>
      <c r="AY46" s="130">
        <f t="shared" ca="1" si="34"/>
        <v>0</v>
      </c>
    </row>
    <row r="47" spans="1:51" ht="20.100000000000001" hidden="1" customHeight="1" x14ac:dyDescent="0.15">
      <c r="A47" s="39"/>
      <c r="B47" s="87" t="s">
        <v>194</v>
      </c>
      <c r="C47" s="157" t="s">
        <v>145</v>
      </c>
      <c r="D47" s="157" t="s">
        <v>146</v>
      </c>
      <c r="E47" s="157" t="s">
        <v>147</v>
      </c>
      <c r="F47" s="157" t="s">
        <v>148</v>
      </c>
      <c r="G47" s="157" t="s">
        <v>149</v>
      </c>
      <c r="H47" s="157" t="s">
        <v>13</v>
      </c>
      <c r="I47" s="157" t="s">
        <v>0</v>
      </c>
      <c r="J47" s="157" t="s">
        <v>191</v>
      </c>
      <c r="K47" s="158" t="s">
        <v>192</v>
      </c>
      <c r="L47" s="159" t="s">
        <v>145</v>
      </c>
      <c r="M47" s="157" t="s">
        <v>146</v>
      </c>
      <c r="N47" s="157" t="s">
        <v>147</v>
      </c>
      <c r="O47" s="157" t="s">
        <v>148</v>
      </c>
      <c r="P47" s="157" t="s">
        <v>149</v>
      </c>
      <c r="Q47" s="157" t="s">
        <v>13</v>
      </c>
      <c r="R47" s="157" t="s">
        <v>0</v>
      </c>
      <c r="S47" s="157" t="s">
        <v>189</v>
      </c>
      <c r="T47" s="157" t="s">
        <v>190</v>
      </c>
      <c r="X47" s="69"/>
      <c r="Y47" s="112" t="s">
        <v>174</v>
      </c>
      <c r="Z47" s="133">
        <f ca="1">SUM(Z$40:Z$46)</f>
        <v>1366</v>
      </c>
      <c r="AA47" s="133">
        <f t="shared" ref="AA47:AY47" ca="1" si="35">SUM(AA$40:AA$46)</f>
        <v>3420</v>
      </c>
      <c r="AB47" s="133">
        <f t="shared" ca="1" si="35"/>
        <v>3420</v>
      </c>
      <c r="AC47" s="133">
        <f t="shared" ca="1" si="35"/>
        <v>3420</v>
      </c>
      <c r="AD47" s="133">
        <f t="shared" ca="1" si="35"/>
        <v>3420</v>
      </c>
      <c r="AE47" s="133">
        <f t="shared" ca="1" si="35"/>
        <v>3420</v>
      </c>
      <c r="AF47" s="133">
        <f t="shared" ca="1" si="35"/>
        <v>1171</v>
      </c>
      <c r="AG47" s="133">
        <f t="shared" ca="1" si="35"/>
        <v>1171</v>
      </c>
      <c r="AH47" s="133">
        <f t="shared" ca="1" si="35"/>
        <v>1171</v>
      </c>
      <c r="AI47" s="133">
        <f t="shared" ca="1" si="35"/>
        <v>1171</v>
      </c>
      <c r="AJ47" s="133">
        <f t="shared" ca="1" si="35"/>
        <v>2147</v>
      </c>
      <c r="AK47" s="133">
        <f t="shared" ca="1" si="35"/>
        <v>2147</v>
      </c>
      <c r="AL47" s="133">
        <f t="shared" ca="1" si="35"/>
        <v>1952</v>
      </c>
      <c r="AM47" s="133">
        <f t="shared" ca="1" si="35"/>
        <v>1562</v>
      </c>
      <c r="AN47" s="133">
        <f t="shared" ca="1" si="35"/>
        <v>1562</v>
      </c>
      <c r="AO47" s="133">
        <f t="shared" ca="1" si="35"/>
        <v>1562</v>
      </c>
      <c r="AP47" s="133">
        <f t="shared" ca="1" si="35"/>
        <v>1562</v>
      </c>
      <c r="AQ47" s="133">
        <f t="shared" ca="1" si="35"/>
        <v>1562</v>
      </c>
      <c r="AR47" s="133">
        <f t="shared" ca="1" si="35"/>
        <v>1562</v>
      </c>
      <c r="AS47" s="133">
        <f t="shared" ca="1" si="35"/>
        <v>1562</v>
      </c>
      <c r="AT47" s="133">
        <f t="shared" ca="1" si="35"/>
        <v>1562</v>
      </c>
      <c r="AU47" s="133">
        <f t="shared" ca="1" si="35"/>
        <v>1562</v>
      </c>
      <c r="AV47" s="133">
        <f t="shared" ca="1" si="35"/>
        <v>1562</v>
      </c>
      <c r="AW47" s="133">
        <f t="shared" ca="1" si="35"/>
        <v>1562</v>
      </c>
      <c r="AX47" s="133">
        <f t="shared" ca="1" si="35"/>
        <v>1562</v>
      </c>
      <c r="AY47" s="133">
        <f t="shared" ca="1" si="35"/>
        <v>0</v>
      </c>
    </row>
    <row r="48" spans="1:51" ht="20.100000000000001" hidden="1" customHeight="1" x14ac:dyDescent="0.15">
      <c r="A48" s="214" t="s">
        <v>193</v>
      </c>
      <c r="B48" s="74" t="e">
        <f>$B30</f>
        <v>#N/A</v>
      </c>
      <c r="C48" s="98">
        <f>IF(OR(ISERROR(C30*$C15),ISBLANK(H15),H15=0),0,C30*$C15)</f>
        <v>0</v>
      </c>
      <c r="D48" s="98">
        <f t="shared" ref="D48:G48" si="36">IF(OR(ISERROR(D30*$C15),ISBLANK(I15),I15=0),0,D30*$C15)</f>
        <v>0</v>
      </c>
      <c r="E48" s="98">
        <f t="shared" si="36"/>
        <v>0</v>
      </c>
      <c r="F48" s="98">
        <f t="shared" si="36"/>
        <v>0</v>
      </c>
      <c r="G48" s="98">
        <f t="shared" si="36"/>
        <v>0</v>
      </c>
      <c r="H48" s="98">
        <f t="shared" ref="H48:O48" si="37">IF(ISERROR(H30*$C15),0,H30*$C15)</f>
        <v>0</v>
      </c>
      <c r="I48" s="98">
        <f t="shared" si="37"/>
        <v>0</v>
      </c>
      <c r="J48" s="98">
        <f>SUM(C48:I48)</f>
        <v>0</v>
      </c>
      <c r="K48" s="102">
        <f>SUM(C48:H48)</f>
        <v>0</v>
      </c>
      <c r="L48" s="103">
        <f t="shared" si="37"/>
        <v>0</v>
      </c>
      <c r="M48" s="98">
        <f t="shared" si="37"/>
        <v>0</v>
      </c>
      <c r="N48" s="98">
        <f t="shared" si="37"/>
        <v>0</v>
      </c>
      <c r="O48" s="98">
        <f t="shared" si="37"/>
        <v>0</v>
      </c>
      <c r="P48" s="98">
        <f t="shared" ref="P48:R48" si="38">IF(ISERROR(P30*$C15),0,P30*$C15)</f>
        <v>0</v>
      </c>
      <c r="Q48" s="177"/>
      <c r="R48" s="98">
        <f t="shared" si="38"/>
        <v>0</v>
      </c>
      <c r="S48" s="98">
        <f>SUM(L48:R48)</f>
        <v>0</v>
      </c>
      <c r="T48" s="98">
        <f>SUM(L48:Q48)</f>
        <v>0</v>
      </c>
      <c r="X48" s="70"/>
      <c r="Y48" s="114" t="s">
        <v>177</v>
      </c>
      <c r="Z48" s="132">
        <f ca="1">SUM(Z$40:Z$45)</f>
        <v>1366</v>
      </c>
      <c r="AA48" s="132">
        <f t="shared" ref="AA48:AY48" ca="1" si="39">SUM(AA$40:AA$45)</f>
        <v>3420</v>
      </c>
      <c r="AB48" s="132">
        <f t="shared" ca="1" si="39"/>
        <v>3420</v>
      </c>
      <c r="AC48" s="132">
        <f t="shared" ca="1" si="39"/>
        <v>3420</v>
      </c>
      <c r="AD48" s="132">
        <f t="shared" ca="1" si="39"/>
        <v>3420</v>
      </c>
      <c r="AE48" s="132">
        <f t="shared" ca="1" si="39"/>
        <v>3420</v>
      </c>
      <c r="AF48" s="132">
        <f t="shared" ca="1" si="39"/>
        <v>1171</v>
      </c>
      <c r="AG48" s="132">
        <f t="shared" ca="1" si="39"/>
        <v>1171</v>
      </c>
      <c r="AH48" s="132">
        <f t="shared" ca="1" si="39"/>
        <v>1171</v>
      </c>
      <c r="AI48" s="132">
        <f t="shared" ca="1" si="39"/>
        <v>1171</v>
      </c>
      <c r="AJ48" s="132">
        <f t="shared" ca="1" si="39"/>
        <v>2147</v>
      </c>
      <c r="AK48" s="132">
        <f t="shared" ca="1" si="39"/>
        <v>2147</v>
      </c>
      <c r="AL48" s="132">
        <f t="shared" ca="1" si="39"/>
        <v>1952</v>
      </c>
      <c r="AM48" s="132">
        <f t="shared" ca="1" si="39"/>
        <v>1562</v>
      </c>
      <c r="AN48" s="132">
        <f t="shared" ca="1" si="39"/>
        <v>1562</v>
      </c>
      <c r="AO48" s="132">
        <f t="shared" ca="1" si="39"/>
        <v>1562</v>
      </c>
      <c r="AP48" s="132">
        <f t="shared" ca="1" si="39"/>
        <v>1562</v>
      </c>
      <c r="AQ48" s="132">
        <f t="shared" ca="1" si="39"/>
        <v>1562</v>
      </c>
      <c r="AR48" s="132">
        <f t="shared" ca="1" si="39"/>
        <v>1562</v>
      </c>
      <c r="AS48" s="132">
        <f t="shared" ca="1" si="39"/>
        <v>1562</v>
      </c>
      <c r="AT48" s="132">
        <f t="shared" ca="1" si="39"/>
        <v>1562</v>
      </c>
      <c r="AU48" s="132">
        <f t="shared" ca="1" si="39"/>
        <v>1562</v>
      </c>
      <c r="AV48" s="132">
        <f t="shared" ca="1" si="39"/>
        <v>1562</v>
      </c>
      <c r="AW48" s="132">
        <f t="shared" ca="1" si="39"/>
        <v>1562</v>
      </c>
      <c r="AX48" s="132">
        <f t="shared" ca="1" si="39"/>
        <v>1562</v>
      </c>
      <c r="AY48" s="132">
        <f t="shared" ca="1" si="39"/>
        <v>0</v>
      </c>
    </row>
    <row r="49" spans="1:51" ht="20.100000000000001" hidden="1" customHeight="1" x14ac:dyDescent="0.15">
      <c r="A49" s="215"/>
      <c r="B49" s="75" t="e">
        <f t="shared" ref="B49:B62" si="40">$B31</f>
        <v>#N/A</v>
      </c>
      <c r="C49" s="99">
        <f t="shared" ref="C49:C52" si="41">IF(OR(ISERROR(C31*$C16),ISBLANK(H16),H16=0),0,C31*$C16)</f>
        <v>0</v>
      </c>
      <c r="D49" s="99">
        <f t="shared" ref="D49:D52" si="42">IF(OR(ISERROR(D31*$C16),ISBLANK(I16),I16=0),0,D31*$C16)</f>
        <v>0</v>
      </c>
      <c r="E49" s="99">
        <f t="shared" ref="E49:E52" si="43">IF(OR(ISERROR(E31*$C16),ISBLANK(J16),J16=0),0,E31*$C16)</f>
        <v>0</v>
      </c>
      <c r="F49" s="99">
        <f t="shared" ref="F49:F52" si="44">IF(OR(ISERROR(F31*$C16),ISBLANK(K16),K16=0),0,F31*$C16)</f>
        <v>0</v>
      </c>
      <c r="G49" s="99">
        <f t="shared" ref="G49:G52" si="45">IF(OR(ISERROR(G31*$C16),ISBLANK(L16),L16=0),0,G31*$C16)</f>
        <v>0</v>
      </c>
      <c r="H49" s="99">
        <f t="shared" ref="H49:L52" si="46">IF(ISERROR(H31*$C16),0,H31*$C16)</f>
        <v>0</v>
      </c>
      <c r="I49" s="99">
        <f>IF(ISERROR(I31*$C16),0,I31*$C16)</f>
        <v>0</v>
      </c>
      <c r="J49" s="99">
        <f t="shared" ref="J49:J62" si="47">SUM(C49:I49)</f>
        <v>0</v>
      </c>
      <c r="K49" s="104">
        <f t="shared" ref="K49:K62" si="48">SUM(C49:H49)</f>
        <v>0</v>
      </c>
      <c r="L49" s="105">
        <f>IF(ISERROR(L31*$C16),0,L31*$C16)</f>
        <v>0</v>
      </c>
      <c r="M49" s="99">
        <f>IF(ISERROR(M31*$C16),0,M31*$C16)</f>
        <v>0</v>
      </c>
      <c r="N49" s="99">
        <f t="shared" ref="N49:R49" si="49">IF(ISERROR(N31*$C16),0,N31*$C16)</f>
        <v>0</v>
      </c>
      <c r="O49" s="99">
        <f t="shared" si="49"/>
        <v>0</v>
      </c>
      <c r="P49" s="99">
        <f t="shared" si="49"/>
        <v>0</v>
      </c>
      <c r="Q49" s="178"/>
      <c r="R49" s="99">
        <f t="shared" si="49"/>
        <v>0</v>
      </c>
      <c r="S49" s="99">
        <f t="shared" ref="S49:S55" si="50">SUM(L49:R49)</f>
        <v>0</v>
      </c>
      <c r="T49" s="99">
        <f>SUM(L49:Q49)</f>
        <v>0</v>
      </c>
      <c r="X49" s="116"/>
      <c r="Y49" s="117"/>
      <c r="Z49" s="118"/>
      <c r="AA49" s="119"/>
      <c r="AB49" s="119"/>
      <c r="AC49" s="119"/>
      <c r="AD49" s="119"/>
      <c r="AE49" s="119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20.100000000000001" hidden="1" customHeight="1" x14ac:dyDescent="0.15">
      <c r="A50" s="215"/>
      <c r="B50" s="75" t="e">
        <f t="shared" si="40"/>
        <v>#N/A</v>
      </c>
      <c r="C50" s="99">
        <f t="shared" si="41"/>
        <v>0</v>
      </c>
      <c r="D50" s="99">
        <f t="shared" si="42"/>
        <v>0</v>
      </c>
      <c r="E50" s="99">
        <f t="shared" si="43"/>
        <v>0</v>
      </c>
      <c r="F50" s="99">
        <f t="shared" si="44"/>
        <v>0</v>
      </c>
      <c r="G50" s="99">
        <f t="shared" si="45"/>
        <v>0</v>
      </c>
      <c r="H50" s="99">
        <f t="shared" si="46"/>
        <v>0</v>
      </c>
      <c r="I50" s="99">
        <f t="shared" ref="I50:I52" si="51">IF(ISERROR(I32*$C17),0,I32*$C17)</f>
        <v>0</v>
      </c>
      <c r="J50" s="99">
        <f t="shared" si="47"/>
        <v>0</v>
      </c>
      <c r="K50" s="104">
        <f t="shared" si="48"/>
        <v>0</v>
      </c>
      <c r="L50" s="105">
        <f t="shared" si="46"/>
        <v>0</v>
      </c>
      <c r="M50" s="99">
        <f t="shared" ref="M50:R50" si="52">IF(ISERROR(M32*$C17),0,M32*$C17)</f>
        <v>0</v>
      </c>
      <c r="N50" s="99">
        <f t="shared" si="52"/>
        <v>0</v>
      </c>
      <c r="O50" s="99">
        <f>IF(ISERROR(O32*$C17),0,O32*$C17)</f>
        <v>0</v>
      </c>
      <c r="P50" s="99">
        <f t="shared" si="52"/>
        <v>0</v>
      </c>
      <c r="Q50" s="178"/>
      <c r="R50" s="99">
        <f t="shared" si="52"/>
        <v>0</v>
      </c>
      <c r="S50" s="99">
        <f t="shared" si="50"/>
        <v>0</v>
      </c>
      <c r="T50" s="99">
        <f t="shared" ref="T50:T55" si="53">SUM(L50:Q50)</f>
        <v>0</v>
      </c>
      <c r="W50" s="181" t="s">
        <v>254</v>
      </c>
      <c r="X50" s="119" t="s">
        <v>257</v>
      </c>
      <c r="Y50" s="117"/>
      <c r="Z50" s="119"/>
      <c r="AA50" s="119"/>
      <c r="AB50" s="119"/>
      <c r="AC50" s="119"/>
      <c r="AD50" s="119"/>
      <c r="AE50" s="119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ht="20.100000000000001" hidden="1" customHeight="1" x14ac:dyDescent="0.15">
      <c r="A51" s="215"/>
      <c r="B51" s="75" t="e">
        <f t="shared" si="40"/>
        <v>#N/A</v>
      </c>
      <c r="C51" s="99">
        <f t="shared" si="41"/>
        <v>0</v>
      </c>
      <c r="D51" s="99">
        <f t="shared" si="42"/>
        <v>0</v>
      </c>
      <c r="E51" s="99">
        <f t="shared" si="43"/>
        <v>0</v>
      </c>
      <c r="F51" s="99">
        <f t="shared" si="44"/>
        <v>0</v>
      </c>
      <c r="G51" s="99">
        <f t="shared" si="45"/>
        <v>0</v>
      </c>
      <c r="H51" s="99">
        <f t="shared" si="46"/>
        <v>0</v>
      </c>
      <c r="I51" s="99">
        <f t="shared" si="51"/>
        <v>0</v>
      </c>
      <c r="J51" s="99">
        <f t="shared" si="47"/>
        <v>0</v>
      </c>
      <c r="K51" s="104">
        <f t="shared" si="48"/>
        <v>0</v>
      </c>
      <c r="L51" s="105">
        <f>IF(ISERROR(L33*$C18),0,L33*$C18)</f>
        <v>0</v>
      </c>
      <c r="M51" s="99">
        <f t="shared" ref="M51:R51" si="54">IF(ISERROR(M33*$C18),0,M33*$C18)</f>
        <v>0</v>
      </c>
      <c r="N51" s="99">
        <f t="shared" si="54"/>
        <v>0</v>
      </c>
      <c r="O51" s="99">
        <f>IF(ISERROR(O33*$C18),0,O33*$C18)</f>
        <v>0</v>
      </c>
      <c r="P51" s="99">
        <f t="shared" si="54"/>
        <v>0</v>
      </c>
      <c r="Q51" s="178"/>
      <c r="R51" s="99">
        <f t="shared" si="54"/>
        <v>0</v>
      </c>
      <c r="S51" s="99">
        <f t="shared" si="50"/>
        <v>0</v>
      </c>
      <c r="T51" s="99">
        <f t="shared" si="53"/>
        <v>0</v>
      </c>
      <c r="X51" s="181" t="s">
        <v>243</v>
      </c>
      <c r="Y51" s="119" t="s">
        <v>242</v>
      </c>
      <c r="Z51" s="119"/>
      <c r="AA51" s="119"/>
      <c r="AB51" s="119"/>
      <c r="AC51" s="119"/>
      <c r="AD51" s="119"/>
      <c r="AE51" s="119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ht="20.100000000000001" hidden="1" customHeight="1" x14ac:dyDescent="0.15">
      <c r="A52" s="216"/>
      <c r="B52" s="76" t="e">
        <f t="shared" si="40"/>
        <v>#N/A</v>
      </c>
      <c r="C52" s="106">
        <f t="shared" si="41"/>
        <v>0</v>
      </c>
      <c r="D52" s="106">
        <f t="shared" si="42"/>
        <v>0</v>
      </c>
      <c r="E52" s="106">
        <f t="shared" si="43"/>
        <v>0</v>
      </c>
      <c r="F52" s="106">
        <f t="shared" si="44"/>
        <v>0</v>
      </c>
      <c r="G52" s="106">
        <f t="shared" si="45"/>
        <v>0</v>
      </c>
      <c r="H52" s="106">
        <f t="shared" si="46"/>
        <v>0</v>
      </c>
      <c r="I52" s="106">
        <f t="shared" si="51"/>
        <v>0</v>
      </c>
      <c r="J52" s="106">
        <f t="shared" si="47"/>
        <v>0</v>
      </c>
      <c r="K52" s="107">
        <f t="shared" si="48"/>
        <v>0</v>
      </c>
      <c r="L52" s="108">
        <f t="shared" si="46"/>
        <v>0</v>
      </c>
      <c r="M52" s="106">
        <f t="shared" ref="M52:R52" si="55">IF(ISERROR(M34*$C19),0,M34*$C19)</f>
        <v>0</v>
      </c>
      <c r="N52" s="106">
        <f t="shared" si="55"/>
        <v>0</v>
      </c>
      <c r="O52" s="106">
        <f>IF(ISERROR(O34*$C19),0,O34*$C19)</f>
        <v>0</v>
      </c>
      <c r="P52" s="106">
        <f t="shared" si="55"/>
        <v>0</v>
      </c>
      <c r="Q52" s="179"/>
      <c r="R52" s="106">
        <f t="shared" si="55"/>
        <v>0</v>
      </c>
      <c r="S52" s="106">
        <f t="shared" si="50"/>
        <v>0</v>
      </c>
      <c r="T52" s="106">
        <f t="shared" si="53"/>
        <v>0</v>
      </c>
      <c r="X52" s="181" t="s">
        <v>244</v>
      </c>
      <c r="Y52" s="5" t="s">
        <v>252</v>
      </c>
      <c r="Z52" s="119"/>
      <c r="AA52" s="119"/>
      <c r="AB52" s="119"/>
      <c r="AC52" s="119"/>
      <c r="AD52" s="119"/>
      <c r="AE52" s="119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20.100000000000001" hidden="1" customHeight="1" x14ac:dyDescent="0.15">
      <c r="A53" s="238" t="s">
        <v>165</v>
      </c>
      <c r="B53" s="74" t="e">
        <f t="shared" si="40"/>
        <v>#N/A</v>
      </c>
      <c r="C53" s="98">
        <f t="shared" ref="C53:G55" si="56">IF(OR(ISERROR(C35*$D15),ISBLANK(H15),H15=0),0,C35*$D15)</f>
        <v>0</v>
      </c>
      <c r="D53" s="98">
        <f t="shared" si="56"/>
        <v>0</v>
      </c>
      <c r="E53" s="98">
        <f t="shared" si="56"/>
        <v>0</v>
      </c>
      <c r="F53" s="98">
        <f t="shared" si="56"/>
        <v>0</v>
      </c>
      <c r="G53" s="98">
        <f t="shared" si="56"/>
        <v>0</v>
      </c>
      <c r="H53" s="98">
        <f t="shared" ref="H53" si="57">IF(ISERROR(H35*$D15),0,H35*$D15)</f>
        <v>0</v>
      </c>
      <c r="I53" s="98">
        <f>IF(ISERROR(I35*$D15),0,I35*$D15)</f>
        <v>0</v>
      </c>
      <c r="J53" s="98">
        <f t="shared" si="47"/>
        <v>0</v>
      </c>
      <c r="K53" s="102">
        <f t="shared" si="48"/>
        <v>0</v>
      </c>
      <c r="L53" s="103">
        <f>IF(ISERROR(L35*$D15),0,L35*$D15)</f>
        <v>0</v>
      </c>
      <c r="M53" s="98">
        <f t="shared" ref="M53:R53" si="58">IF(ISERROR(M35*$D15),0,M35*$D15)</f>
        <v>0</v>
      </c>
      <c r="N53" s="98">
        <f t="shared" si="58"/>
        <v>0</v>
      </c>
      <c r="O53" s="98">
        <f t="shared" si="58"/>
        <v>0</v>
      </c>
      <c r="P53" s="98">
        <f t="shared" si="58"/>
        <v>0</v>
      </c>
      <c r="Q53" s="177"/>
      <c r="R53" s="98">
        <f t="shared" si="58"/>
        <v>0</v>
      </c>
      <c r="S53" s="98">
        <f t="shared" si="50"/>
        <v>0</v>
      </c>
      <c r="T53" s="98">
        <f t="shared" si="53"/>
        <v>0</v>
      </c>
      <c r="X53" s="194"/>
      <c r="Y53" s="119" t="s">
        <v>247</v>
      </c>
      <c r="Z53" s="119"/>
      <c r="AA53" s="119"/>
      <c r="AB53" s="119"/>
      <c r="AC53" s="119"/>
      <c r="AD53" s="119"/>
      <c r="AE53" s="119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20.100000000000001" hidden="1" customHeight="1" x14ac:dyDescent="0.15">
      <c r="A54" s="239"/>
      <c r="B54" s="75" t="e">
        <f t="shared" si="40"/>
        <v>#N/A</v>
      </c>
      <c r="C54" s="99">
        <f t="shared" si="56"/>
        <v>0</v>
      </c>
      <c r="D54" s="99">
        <f t="shared" si="56"/>
        <v>0</v>
      </c>
      <c r="E54" s="99">
        <f t="shared" si="56"/>
        <v>0</v>
      </c>
      <c r="F54" s="99">
        <f t="shared" si="56"/>
        <v>0</v>
      </c>
      <c r="G54" s="99">
        <f t="shared" si="56"/>
        <v>0</v>
      </c>
      <c r="H54" s="99">
        <f t="shared" ref="H54:L57" si="59">IF(ISERROR(H36*$D16),0,H36*$D16)</f>
        <v>0</v>
      </c>
      <c r="I54" s="99">
        <f t="shared" ref="I54:I57" si="60">IF(ISERROR(I36*$D16),0,I36*$D16)</f>
        <v>0</v>
      </c>
      <c r="J54" s="99">
        <f t="shared" si="47"/>
        <v>0</v>
      </c>
      <c r="K54" s="104">
        <f t="shared" si="48"/>
        <v>0</v>
      </c>
      <c r="L54" s="105">
        <f t="shared" si="59"/>
        <v>0</v>
      </c>
      <c r="M54" s="99">
        <f t="shared" ref="M54:R54" si="61">IF(ISERROR(M36*$D16),0,M36*$D16)</f>
        <v>0</v>
      </c>
      <c r="N54" s="99">
        <f t="shared" si="61"/>
        <v>0</v>
      </c>
      <c r="O54" s="99">
        <f t="shared" si="61"/>
        <v>0</v>
      </c>
      <c r="P54" s="99">
        <f t="shared" si="61"/>
        <v>0</v>
      </c>
      <c r="Q54" s="178"/>
      <c r="R54" s="99">
        <f t="shared" si="61"/>
        <v>0</v>
      </c>
      <c r="S54" s="99">
        <f t="shared" si="50"/>
        <v>0</v>
      </c>
      <c r="T54" s="99">
        <f t="shared" si="53"/>
        <v>0</v>
      </c>
      <c r="X54" s="194"/>
      <c r="Y54" s="119" t="s">
        <v>248</v>
      </c>
      <c r="Z54" s="119"/>
      <c r="AA54" s="119"/>
      <c r="AB54" s="119"/>
      <c r="AC54" s="119"/>
      <c r="AD54" s="119"/>
      <c r="AE54" s="119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ht="20.100000000000001" hidden="1" customHeight="1" x14ac:dyDescent="0.15">
      <c r="A55" s="239"/>
      <c r="B55" s="75" t="e">
        <f t="shared" si="40"/>
        <v>#N/A</v>
      </c>
      <c r="C55" s="99">
        <f t="shared" si="56"/>
        <v>0</v>
      </c>
      <c r="D55" s="99">
        <f t="shared" si="56"/>
        <v>0</v>
      </c>
      <c r="E55" s="99">
        <f t="shared" si="56"/>
        <v>0</v>
      </c>
      <c r="F55" s="99">
        <f t="shared" si="56"/>
        <v>0</v>
      </c>
      <c r="G55" s="99">
        <f t="shared" si="56"/>
        <v>0</v>
      </c>
      <c r="H55" s="99">
        <f t="shared" si="59"/>
        <v>0</v>
      </c>
      <c r="I55" s="99">
        <f t="shared" si="60"/>
        <v>0</v>
      </c>
      <c r="J55" s="99">
        <f t="shared" si="47"/>
        <v>0</v>
      </c>
      <c r="K55" s="104">
        <f t="shared" si="48"/>
        <v>0</v>
      </c>
      <c r="L55" s="105">
        <f t="shared" si="59"/>
        <v>0</v>
      </c>
      <c r="M55" s="99">
        <f t="shared" ref="M55:R55" si="62">IF(ISERROR(M37*$D17),0,M37*$D17)</f>
        <v>0</v>
      </c>
      <c r="N55" s="99">
        <f t="shared" si="62"/>
        <v>0</v>
      </c>
      <c r="O55" s="99">
        <f t="shared" si="62"/>
        <v>0</v>
      </c>
      <c r="P55" s="99">
        <f t="shared" si="62"/>
        <v>0</v>
      </c>
      <c r="Q55" s="178"/>
      <c r="R55" s="99">
        <f t="shared" si="62"/>
        <v>0</v>
      </c>
      <c r="S55" s="99">
        <f t="shared" si="50"/>
        <v>0</v>
      </c>
      <c r="T55" s="99">
        <f t="shared" si="53"/>
        <v>0</v>
      </c>
      <c r="X55" s="194"/>
      <c r="Y55" s="197" t="s">
        <v>246</v>
      </c>
      <c r="Z55" s="32" t="s">
        <v>245</v>
      </c>
      <c r="AA55" s="196"/>
      <c r="AB55" s="196"/>
      <c r="AC55" s="196"/>
      <c r="AD55" s="119"/>
      <c r="AE55" s="119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20.100000000000001" hidden="1" customHeight="1" x14ac:dyDescent="0.15">
      <c r="A56" s="239"/>
      <c r="B56" s="75" t="e">
        <f t="shared" si="40"/>
        <v>#N/A</v>
      </c>
      <c r="C56" s="99">
        <f t="shared" ref="C56:F57" si="63">IF(OR(ISERROR(C38*$D18),ISBLANK(H18),H18=0),0,C38*$D18)</f>
        <v>0</v>
      </c>
      <c r="D56" s="99">
        <f t="shared" si="63"/>
        <v>0</v>
      </c>
      <c r="E56" s="99">
        <f t="shared" si="63"/>
        <v>0</v>
      </c>
      <c r="F56" s="99">
        <f t="shared" si="63"/>
        <v>0</v>
      </c>
      <c r="G56" s="99">
        <f t="shared" ref="G56" si="64">IF(OR(ISERROR(G38*$D18),ISBLANK(L18),L18=0),0,G38*$D18)</f>
        <v>0</v>
      </c>
      <c r="H56" s="99">
        <f t="shared" si="59"/>
        <v>0</v>
      </c>
      <c r="I56" s="99">
        <f t="shared" si="60"/>
        <v>0</v>
      </c>
      <c r="J56" s="99">
        <f>SUM(C56:I56)</f>
        <v>0</v>
      </c>
      <c r="K56" s="104">
        <f>SUM(C56:H56)</f>
        <v>0</v>
      </c>
      <c r="L56" s="105">
        <f t="shared" si="59"/>
        <v>0</v>
      </c>
      <c r="M56" s="99">
        <f t="shared" ref="M56:R56" si="65">IF(ISERROR(M38*$D18),0,M38*$D18)</f>
        <v>0</v>
      </c>
      <c r="N56" s="99">
        <f t="shared" si="65"/>
        <v>0</v>
      </c>
      <c r="O56" s="99">
        <f t="shared" si="65"/>
        <v>0</v>
      </c>
      <c r="P56" s="99">
        <f t="shared" si="65"/>
        <v>0</v>
      </c>
      <c r="Q56" s="178"/>
      <c r="R56" s="99">
        <f t="shared" si="65"/>
        <v>0</v>
      </c>
      <c r="S56" s="99">
        <f>SUM(L56:R56)</f>
        <v>0</v>
      </c>
      <c r="T56" s="99">
        <f>SUM(L56:Q56)</f>
        <v>0</v>
      </c>
      <c r="X56" s="194"/>
      <c r="Y56" s="198" t="s">
        <v>256</v>
      </c>
      <c r="Z56" s="32"/>
      <c r="AA56" s="196"/>
      <c r="AB56" s="196"/>
      <c r="AC56" s="196"/>
      <c r="AE56" s="119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ht="20.100000000000001" hidden="1" customHeight="1" x14ac:dyDescent="0.15">
      <c r="A57" s="240"/>
      <c r="B57" s="76" t="e">
        <f t="shared" si="40"/>
        <v>#N/A</v>
      </c>
      <c r="C57" s="106">
        <f t="shared" si="63"/>
        <v>0</v>
      </c>
      <c r="D57" s="106">
        <f t="shared" si="63"/>
        <v>0</v>
      </c>
      <c r="E57" s="106">
        <f t="shared" si="63"/>
        <v>0</v>
      </c>
      <c r="F57" s="106">
        <f t="shared" si="63"/>
        <v>0</v>
      </c>
      <c r="G57" s="106">
        <f>IF(OR(ISERROR(G39*$D19),ISBLANK(L19),L19=0),0,G39*$D19)</f>
        <v>0</v>
      </c>
      <c r="H57" s="106">
        <f>IF(ISERROR(H39*$D19),0,H39*$D19)</f>
        <v>0</v>
      </c>
      <c r="I57" s="106">
        <f t="shared" si="60"/>
        <v>0</v>
      </c>
      <c r="J57" s="106">
        <f t="shared" si="47"/>
        <v>0</v>
      </c>
      <c r="K57" s="107">
        <f t="shared" si="48"/>
        <v>0</v>
      </c>
      <c r="L57" s="108">
        <f t="shared" si="59"/>
        <v>0</v>
      </c>
      <c r="M57" s="106">
        <f t="shared" ref="M57:R57" si="66">IF(ISERROR(M39*$D19),0,M39*$D19)</f>
        <v>0</v>
      </c>
      <c r="N57" s="106">
        <f t="shared" si="66"/>
        <v>0</v>
      </c>
      <c r="O57" s="106">
        <f t="shared" si="66"/>
        <v>0</v>
      </c>
      <c r="P57" s="106">
        <f t="shared" si="66"/>
        <v>0</v>
      </c>
      <c r="Q57" s="179"/>
      <c r="R57" s="106">
        <f t="shared" si="66"/>
        <v>0</v>
      </c>
      <c r="S57" s="106">
        <f t="shared" ref="S57:S62" si="67">SUM(L57:R57)</f>
        <v>0</v>
      </c>
      <c r="T57" s="106">
        <f t="shared" ref="T57:T62" si="68">SUM(L57:Q57)</f>
        <v>0</v>
      </c>
      <c r="X57" s="116"/>
      <c r="Y57" s="119"/>
      <c r="Z57" s="119"/>
      <c r="AA57" s="119"/>
      <c r="AB57" s="119"/>
      <c r="AC57" s="119"/>
      <c r="AD57" s="119"/>
      <c r="AE57" s="119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ht="20.100000000000001" hidden="1" customHeight="1" x14ac:dyDescent="0.15">
      <c r="A58" s="228" t="s">
        <v>166</v>
      </c>
      <c r="B58" s="74" t="e">
        <f t="shared" si="40"/>
        <v>#N/A</v>
      </c>
      <c r="C58" s="98">
        <f t="shared" ref="C58:G62" si="69">IF(OR(ISERROR(C40*$E15),ISBLANK(H15),H15=0),0,C40*$E15)</f>
        <v>0</v>
      </c>
      <c r="D58" s="98">
        <f t="shared" si="69"/>
        <v>0</v>
      </c>
      <c r="E58" s="98">
        <f t="shared" si="69"/>
        <v>0</v>
      </c>
      <c r="F58" s="98">
        <f t="shared" si="69"/>
        <v>0</v>
      </c>
      <c r="G58" s="98">
        <f t="shared" si="69"/>
        <v>0</v>
      </c>
      <c r="H58" s="98">
        <f>IF(ISERROR(H40*$E15),0,H40*$E15)</f>
        <v>0</v>
      </c>
      <c r="I58" s="98">
        <f>IF(ISERROR(I40*$E15),0,I40*$E15)</f>
        <v>0</v>
      </c>
      <c r="J58" s="98">
        <f t="shared" si="47"/>
        <v>0</v>
      </c>
      <c r="K58" s="102">
        <f t="shared" si="48"/>
        <v>0</v>
      </c>
      <c r="L58" s="103">
        <f>IF(ISERROR(L40*$E15),0,L40*$E15)</f>
        <v>0</v>
      </c>
      <c r="M58" s="98">
        <f t="shared" ref="M58:R58" si="70">IF(ISERROR(M40*$E15),0,M40*$E15)</f>
        <v>0</v>
      </c>
      <c r="N58" s="98">
        <f t="shared" si="70"/>
        <v>0</v>
      </c>
      <c r="O58" s="98">
        <f t="shared" si="70"/>
        <v>0</v>
      </c>
      <c r="P58" s="98">
        <f t="shared" si="70"/>
        <v>0</v>
      </c>
      <c r="Q58" s="177"/>
      <c r="R58" s="98">
        <f t="shared" si="70"/>
        <v>0</v>
      </c>
      <c r="S58" s="98">
        <f t="shared" si="67"/>
        <v>0</v>
      </c>
      <c r="T58" s="98">
        <f t="shared" si="68"/>
        <v>0</v>
      </c>
      <c r="W58" s="181" t="s">
        <v>221</v>
      </c>
      <c r="X58" s="3" t="s">
        <v>240</v>
      </c>
      <c r="Y58" s="119"/>
    </row>
    <row r="59" spans="1:51" ht="20.100000000000001" hidden="1" customHeight="1" thickBot="1" x14ac:dyDescent="0.2">
      <c r="A59" s="229"/>
      <c r="B59" s="75" t="e">
        <f t="shared" si="40"/>
        <v>#N/A</v>
      </c>
      <c r="C59" s="99">
        <f t="shared" si="69"/>
        <v>0</v>
      </c>
      <c r="D59" s="99">
        <f t="shared" si="69"/>
        <v>0</v>
      </c>
      <c r="E59" s="99">
        <f t="shared" si="69"/>
        <v>0</v>
      </c>
      <c r="F59" s="99">
        <f t="shared" si="69"/>
        <v>0</v>
      </c>
      <c r="G59" s="99">
        <f t="shared" si="69"/>
        <v>0</v>
      </c>
      <c r="H59" s="99">
        <f t="shared" ref="H59:I61" si="71">IF(ISERROR(H41*$E16),0,H41*$E16)</f>
        <v>0</v>
      </c>
      <c r="I59" s="99">
        <f t="shared" si="71"/>
        <v>0</v>
      </c>
      <c r="J59" s="99">
        <f t="shared" si="47"/>
        <v>0</v>
      </c>
      <c r="K59" s="104">
        <f t="shared" si="48"/>
        <v>0</v>
      </c>
      <c r="L59" s="105">
        <f t="shared" ref="L59:L62" si="72">IF(ISERROR(L41*$E16),0,L41*$E16)</f>
        <v>0</v>
      </c>
      <c r="M59" s="99">
        <f t="shared" ref="M59:R59" si="73">IF(ISERROR(M41*$E16),0,M41*$E16)</f>
        <v>0</v>
      </c>
      <c r="N59" s="99">
        <f t="shared" si="73"/>
        <v>0</v>
      </c>
      <c r="O59" s="99">
        <f t="shared" si="73"/>
        <v>0</v>
      </c>
      <c r="P59" s="99">
        <f t="shared" si="73"/>
        <v>0</v>
      </c>
      <c r="Q59" s="178"/>
      <c r="R59" s="99">
        <f t="shared" si="73"/>
        <v>0</v>
      </c>
      <c r="S59" s="99">
        <f t="shared" si="67"/>
        <v>0</v>
      </c>
      <c r="T59" s="99">
        <f t="shared" si="68"/>
        <v>0</v>
      </c>
      <c r="X59" s="5" t="s">
        <v>220</v>
      </c>
      <c r="Y59" s="3"/>
      <c r="Z59" s="3" t="s">
        <v>235</v>
      </c>
      <c r="AA59" s="120"/>
      <c r="AB59" s="120"/>
      <c r="AC59" s="120"/>
      <c r="AD59" s="119"/>
      <c r="AE59" s="119"/>
    </row>
    <row r="60" spans="1:51" ht="20.100000000000001" hidden="1" customHeight="1" x14ac:dyDescent="0.15">
      <c r="A60" s="229"/>
      <c r="B60" s="75" t="e">
        <f t="shared" si="40"/>
        <v>#N/A</v>
      </c>
      <c r="C60" s="99">
        <f t="shared" si="69"/>
        <v>0</v>
      </c>
      <c r="D60" s="99">
        <f t="shared" si="69"/>
        <v>0</v>
      </c>
      <c r="E60" s="99">
        <f t="shared" si="69"/>
        <v>0</v>
      </c>
      <c r="F60" s="99">
        <f t="shared" si="69"/>
        <v>0</v>
      </c>
      <c r="G60" s="99">
        <f t="shared" si="69"/>
        <v>0</v>
      </c>
      <c r="H60" s="99">
        <f t="shared" si="71"/>
        <v>0</v>
      </c>
      <c r="I60" s="99">
        <f t="shared" si="71"/>
        <v>0</v>
      </c>
      <c r="J60" s="99">
        <f t="shared" si="47"/>
        <v>0</v>
      </c>
      <c r="K60" s="104">
        <f t="shared" si="48"/>
        <v>0</v>
      </c>
      <c r="L60" s="105">
        <f t="shared" si="72"/>
        <v>0</v>
      </c>
      <c r="M60" s="99">
        <f t="shared" ref="M60:R60" si="74">IF(ISERROR(M42*$E17),0,M42*$E17)</f>
        <v>0</v>
      </c>
      <c r="N60" s="99">
        <f t="shared" si="74"/>
        <v>0</v>
      </c>
      <c r="O60" s="99">
        <f t="shared" si="74"/>
        <v>0</v>
      </c>
      <c r="P60" s="99">
        <f t="shared" si="74"/>
        <v>0</v>
      </c>
      <c r="Q60" s="178"/>
      <c r="R60" s="99">
        <f t="shared" si="74"/>
        <v>0</v>
      </c>
      <c r="S60" s="99">
        <f t="shared" si="67"/>
        <v>0</v>
      </c>
      <c r="T60" s="99">
        <f t="shared" si="68"/>
        <v>0</v>
      </c>
      <c r="X60" s="189" t="s">
        <v>237</v>
      </c>
      <c r="Y60" s="185"/>
      <c r="Z60" s="186"/>
      <c r="AA60" s="187"/>
      <c r="AB60" s="187"/>
      <c r="AC60" s="187"/>
      <c r="AD60" s="187"/>
      <c r="AE60" s="187"/>
      <c r="AF60" s="188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</row>
    <row r="61" spans="1:51" ht="20.100000000000001" hidden="1" customHeight="1" thickBot="1" x14ac:dyDescent="0.2">
      <c r="A61" s="229"/>
      <c r="B61" s="75" t="e">
        <f t="shared" si="40"/>
        <v>#N/A</v>
      </c>
      <c r="C61" s="99">
        <f t="shared" si="69"/>
        <v>0</v>
      </c>
      <c r="D61" s="99">
        <f t="shared" si="69"/>
        <v>0</v>
      </c>
      <c r="E61" s="99">
        <f t="shared" si="69"/>
        <v>0</v>
      </c>
      <c r="F61" s="99">
        <f t="shared" si="69"/>
        <v>0</v>
      </c>
      <c r="G61" s="99">
        <f t="shared" si="69"/>
        <v>0</v>
      </c>
      <c r="H61" s="99">
        <f t="shared" si="71"/>
        <v>0</v>
      </c>
      <c r="I61" s="99">
        <f t="shared" si="71"/>
        <v>0</v>
      </c>
      <c r="J61" s="99">
        <f t="shared" si="47"/>
        <v>0</v>
      </c>
      <c r="K61" s="104">
        <f t="shared" si="48"/>
        <v>0</v>
      </c>
      <c r="L61" s="105">
        <f t="shared" si="72"/>
        <v>0</v>
      </c>
      <c r="M61" s="99">
        <f t="shared" ref="M61:R61" si="75">IF(ISERROR(M43*$E18),0,M43*$E18)</f>
        <v>0</v>
      </c>
      <c r="N61" s="99">
        <f t="shared" si="75"/>
        <v>0</v>
      </c>
      <c r="O61" s="99">
        <f t="shared" si="75"/>
        <v>0</v>
      </c>
      <c r="P61" s="99">
        <f t="shared" si="75"/>
        <v>0</v>
      </c>
      <c r="Q61" s="178"/>
      <c r="R61" s="99">
        <f t="shared" si="75"/>
        <v>0</v>
      </c>
      <c r="S61" s="99">
        <f t="shared" si="67"/>
        <v>0</v>
      </c>
      <c r="T61" s="99">
        <f t="shared" si="68"/>
        <v>0</v>
      </c>
      <c r="W61" s="3"/>
      <c r="X61" s="190"/>
      <c r="Y61" s="191" t="s">
        <v>236</v>
      </c>
      <c r="Z61" s="192" t="s">
        <v>229</v>
      </c>
      <c r="AA61" s="192"/>
      <c r="AB61" s="192"/>
      <c r="AC61" s="192"/>
      <c r="AD61" s="192"/>
      <c r="AE61" s="192"/>
      <c r="AF61" s="193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</row>
    <row r="62" spans="1:51" ht="20.100000000000001" hidden="1" customHeight="1" x14ac:dyDescent="0.15">
      <c r="A62" s="230"/>
      <c r="B62" s="76" t="e">
        <f t="shared" si="40"/>
        <v>#N/A</v>
      </c>
      <c r="C62" s="106">
        <f t="shared" si="69"/>
        <v>0</v>
      </c>
      <c r="D62" s="106">
        <f t="shared" si="69"/>
        <v>0</v>
      </c>
      <c r="E62" s="106">
        <f t="shared" si="69"/>
        <v>0</v>
      </c>
      <c r="F62" s="106">
        <f t="shared" si="69"/>
        <v>0</v>
      </c>
      <c r="G62" s="106">
        <f t="shared" si="69"/>
        <v>0</v>
      </c>
      <c r="H62" s="106">
        <f>IF(ISERROR(H44*$E19),0,H44*$E19)</f>
        <v>0</v>
      </c>
      <c r="I62" s="106">
        <f>IF(ISERROR(I44*$E19),0,I44*$E19)</f>
        <v>0</v>
      </c>
      <c r="J62" s="106">
        <f t="shared" si="47"/>
        <v>0</v>
      </c>
      <c r="K62" s="107">
        <f t="shared" si="48"/>
        <v>0</v>
      </c>
      <c r="L62" s="108">
        <f t="shared" si="72"/>
        <v>0</v>
      </c>
      <c r="M62" s="106">
        <f t="shared" ref="M62:R62" si="76">IF(ISERROR(M44*$E19),0,M44*$E19)</f>
        <v>0</v>
      </c>
      <c r="N62" s="106">
        <f t="shared" si="76"/>
        <v>0</v>
      </c>
      <c r="O62" s="106">
        <f t="shared" si="76"/>
        <v>0</v>
      </c>
      <c r="P62" s="106">
        <f t="shared" si="76"/>
        <v>0</v>
      </c>
      <c r="Q62" s="179"/>
      <c r="R62" s="106">
        <f t="shared" si="76"/>
        <v>0</v>
      </c>
      <c r="S62" s="106">
        <f t="shared" si="67"/>
        <v>0</v>
      </c>
      <c r="T62" s="106">
        <f t="shared" si="68"/>
        <v>0</v>
      </c>
      <c r="W62" s="3"/>
      <c r="X62" s="3" t="s">
        <v>222</v>
      </c>
      <c r="Y62" s="3" t="s">
        <v>238</v>
      </c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</row>
    <row r="63" spans="1:51" ht="20.100000000000001" hidden="1" customHeight="1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W63" s="5"/>
      <c r="X63" s="5"/>
      <c r="Y63" s="257" t="s">
        <v>223</v>
      </c>
      <c r="Z63" s="250" t="s">
        <v>216</v>
      </c>
      <c r="AA63" s="250"/>
      <c r="AB63" s="258" t="s">
        <v>218</v>
      </c>
      <c r="AC63" s="250" t="s">
        <v>228</v>
      </c>
      <c r="AD63" s="250"/>
      <c r="AE63" s="25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</row>
    <row r="64" spans="1:51" ht="20.100000000000001" hidden="1" customHeight="1" x14ac:dyDescent="0.15">
      <c r="B64" s="38" t="s">
        <v>196</v>
      </c>
      <c r="C64" s="154"/>
      <c r="D64" s="155"/>
      <c r="E64" s="155"/>
      <c r="F64" s="155"/>
      <c r="G64" s="77" t="s">
        <v>208</v>
      </c>
      <c r="H64" s="155"/>
      <c r="I64" s="155"/>
      <c r="J64" s="155"/>
      <c r="K64" s="155"/>
      <c r="L64" s="156"/>
      <c r="M64" s="41"/>
      <c r="N64" s="41"/>
      <c r="O64" s="41"/>
      <c r="P64" s="51" t="s">
        <v>209</v>
      </c>
      <c r="Q64" s="41"/>
      <c r="R64" s="41"/>
      <c r="S64" s="41"/>
      <c r="T64" s="42"/>
      <c r="W64" s="5"/>
      <c r="X64" s="5"/>
      <c r="Y64" s="257"/>
      <c r="Z64" s="251" t="s">
        <v>217</v>
      </c>
      <c r="AA64" s="251"/>
      <c r="AB64" s="258"/>
      <c r="AC64" s="251" t="s">
        <v>217</v>
      </c>
      <c r="AD64" s="251"/>
      <c r="AE64" s="251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</row>
    <row r="65" spans="2:51" ht="20.100000000000001" hidden="1" customHeight="1" x14ac:dyDescent="0.15">
      <c r="B65" s="87" t="s">
        <v>195</v>
      </c>
      <c r="C65" s="157" t="s">
        <v>145</v>
      </c>
      <c r="D65" s="157" t="s">
        <v>146</v>
      </c>
      <c r="E65" s="157" t="s">
        <v>147</v>
      </c>
      <c r="F65" s="157" t="s">
        <v>148</v>
      </c>
      <c r="G65" s="157" t="s">
        <v>149</v>
      </c>
      <c r="H65" s="157" t="s">
        <v>13</v>
      </c>
      <c r="I65" s="157" t="s">
        <v>0</v>
      </c>
      <c r="J65" s="157" t="s">
        <v>191</v>
      </c>
      <c r="K65" s="158" t="s">
        <v>192</v>
      </c>
      <c r="L65" s="159" t="s">
        <v>145</v>
      </c>
      <c r="M65" s="157" t="s">
        <v>146</v>
      </c>
      <c r="N65" s="157" t="s">
        <v>147</v>
      </c>
      <c r="O65" s="157" t="s">
        <v>148</v>
      </c>
      <c r="P65" s="157" t="s">
        <v>149</v>
      </c>
      <c r="Q65" s="157" t="s">
        <v>13</v>
      </c>
      <c r="R65" s="157" t="s">
        <v>0</v>
      </c>
      <c r="S65" s="157" t="s">
        <v>189</v>
      </c>
      <c r="T65" s="157" t="s">
        <v>190</v>
      </c>
      <c r="W65" s="3"/>
      <c r="X65" s="257" t="s">
        <v>224</v>
      </c>
      <c r="Y65" s="257"/>
      <c r="Z65" s="250" t="s">
        <v>225</v>
      </c>
      <c r="AA65" s="250"/>
      <c r="AB65" s="250"/>
      <c r="AC65" s="5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</row>
    <row r="66" spans="2:51" ht="20.100000000000001" hidden="1" customHeight="1" x14ac:dyDescent="0.15">
      <c r="B66" s="78" t="str">
        <f>IF(ISBLANK($B15),"",$B15)</f>
        <v/>
      </c>
      <c r="C66" s="98">
        <f>C48+C53+C58</f>
        <v>0</v>
      </c>
      <c r="D66" s="98">
        <f>D48+D53+D58</f>
        <v>0</v>
      </c>
      <c r="E66" s="98">
        <f t="shared" ref="E66:T66" si="77">E48+E53+E58</f>
        <v>0</v>
      </c>
      <c r="F66" s="98">
        <f t="shared" si="77"/>
        <v>0</v>
      </c>
      <c r="G66" s="98">
        <f>G48+G53+G58</f>
        <v>0</v>
      </c>
      <c r="H66" s="98">
        <f t="shared" si="77"/>
        <v>0</v>
      </c>
      <c r="I66" s="98">
        <f>I48+I53+I58</f>
        <v>0</v>
      </c>
      <c r="J66" s="98">
        <f t="shared" si="77"/>
        <v>0</v>
      </c>
      <c r="K66" s="102">
        <f>K48+K53+K58</f>
        <v>0</v>
      </c>
      <c r="L66" s="103">
        <f>L48+L53+L58</f>
        <v>0</v>
      </c>
      <c r="M66" s="98">
        <f t="shared" si="77"/>
        <v>0</v>
      </c>
      <c r="N66" s="98">
        <f t="shared" si="77"/>
        <v>0</v>
      </c>
      <c r="O66" s="98">
        <f t="shared" si="77"/>
        <v>0</v>
      </c>
      <c r="P66" s="98">
        <f t="shared" si="77"/>
        <v>0</v>
      </c>
      <c r="Q66" s="98">
        <f>IF($M15=Rng_Umu_Ari,$K66 * ($G15 - $N15),0)</f>
        <v>0</v>
      </c>
      <c r="R66" s="98">
        <f t="shared" si="77"/>
        <v>0</v>
      </c>
      <c r="S66" s="98">
        <f t="shared" si="77"/>
        <v>0</v>
      </c>
      <c r="T66" s="98">
        <f t="shared" si="77"/>
        <v>0</v>
      </c>
      <c r="W66" s="3"/>
      <c r="X66" s="257"/>
      <c r="Y66" s="257"/>
      <c r="Z66" s="251" t="s">
        <v>217</v>
      </c>
      <c r="AA66" s="251"/>
      <c r="AB66" s="251"/>
      <c r="AC66" s="184" t="s">
        <v>219</v>
      </c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</row>
    <row r="67" spans="2:51" ht="20.100000000000001" hidden="1" customHeight="1" x14ac:dyDescent="0.15">
      <c r="B67" s="79" t="str">
        <f t="shared" ref="B67:B70" si="78">IF(ISBLANK($B16),"",$B16)</f>
        <v/>
      </c>
      <c r="C67" s="99">
        <f t="shared" ref="C67:T67" si="79">C49+C54+C59</f>
        <v>0</v>
      </c>
      <c r="D67" s="99">
        <f t="shared" si="79"/>
        <v>0</v>
      </c>
      <c r="E67" s="99">
        <f t="shared" si="79"/>
        <v>0</v>
      </c>
      <c r="F67" s="99">
        <f t="shared" si="79"/>
        <v>0</v>
      </c>
      <c r="G67" s="99">
        <f t="shared" si="79"/>
        <v>0</v>
      </c>
      <c r="H67" s="99">
        <f t="shared" si="79"/>
        <v>0</v>
      </c>
      <c r="I67" s="99">
        <f>I49+I54+I59</f>
        <v>0</v>
      </c>
      <c r="J67" s="99">
        <f t="shared" si="79"/>
        <v>0</v>
      </c>
      <c r="K67" s="104">
        <f t="shared" si="79"/>
        <v>0</v>
      </c>
      <c r="L67" s="105">
        <f t="shared" si="79"/>
        <v>0</v>
      </c>
      <c r="M67" s="99">
        <f t="shared" si="79"/>
        <v>0</v>
      </c>
      <c r="N67" s="99">
        <f t="shared" si="79"/>
        <v>0</v>
      </c>
      <c r="O67" s="99">
        <f t="shared" si="79"/>
        <v>0</v>
      </c>
      <c r="P67" s="99">
        <f t="shared" si="79"/>
        <v>0</v>
      </c>
      <c r="Q67" s="99">
        <f>IF($M16=Rng_Umu_Ari,$K67 * ($G16 - $N16),0)</f>
        <v>0</v>
      </c>
      <c r="R67" s="99">
        <f t="shared" si="79"/>
        <v>0</v>
      </c>
      <c r="S67" s="99">
        <f t="shared" si="79"/>
        <v>0</v>
      </c>
      <c r="T67" s="99">
        <f t="shared" si="79"/>
        <v>0</v>
      </c>
      <c r="W67" s="3"/>
      <c r="X67" s="253" t="s">
        <v>226</v>
      </c>
      <c r="Y67" s="253"/>
      <c r="Z67" s="250" t="s">
        <v>230</v>
      </c>
      <c r="AA67" s="250"/>
      <c r="AB67" s="250"/>
      <c r="AC67" s="250"/>
      <c r="AD67" s="250"/>
      <c r="AE67" s="250"/>
      <c r="AF67" s="183" t="s">
        <v>239</v>
      </c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</row>
    <row r="68" spans="2:51" ht="20.100000000000001" hidden="1" customHeight="1" x14ac:dyDescent="0.15">
      <c r="B68" s="79" t="str">
        <f t="shared" si="78"/>
        <v/>
      </c>
      <c r="C68" s="99">
        <f t="shared" ref="C68:T68" si="80">C50+C55+C60</f>
        <v>0</v>
      </c>
      <c r="D68" s="99">
        <f t="shared" si="80"/>
        <v>0</v>
      </c>
      <c r="E68" s="99">
        <f t="shared" si="80"/>
        <v>0</v>
      </c>
      <c r="F68" s="99">
        <f t="shared" si="80"/>
        <v>0</v>
      </c>
      <c r="G68" s="99">
        <f t="shared" si="80"/>
        <v>0</v>
      </c>
      <c r="H68" s="99">
        <f t="shared" si="80"/>
        <v>0</v>
      </c>
      <c r="I68" s="99">
        <f t="shared" si="80"/>
        <v>0</v>
      </c>
      <c r="J68" s="99">
        <f t="shared" si="80"/>
        <v>0</v>
      </c>
      <c r="K68" s="104">
        <f t="shared" si="80"/>
        <v>0</v>
      </c>
      <c r="L68" s="105">
        <f t="shared" si="80"/>
        <v>0</v>
      </c>
      <c r="M68" s="99">
        <f t="shared" si="80"/>
        <v>0</v>
      </c>
      <c r="N68" s="99">
        <f t="shared" si="80"/>
        <v>0</v>
      </c>
      <c r="O68" s="99">
        <f t="shared" si="80"/>
        <v>0</v>
      </c>
      <c r="P68" s="99">
        <f t="shared" si="80"/>
        <v>0</v>
      </c>
      <c r="Q68" s="99">
        <f>IF($M17=Rng_Umu_Ari,$K68 * ($G17 - $N17),0)</f>
        <v>0</v>
      </c>
      <c r="R68" s="99">
        <f t="shared" si="80"/>
        <v>0</v>
      </c>
      <c r="S68" s="99">
        <f t="shared" si="80"/>
        <v>0</v>
      </c>
      <c r="T68" s="99">
        <f t="shared" si="80"/>
        <v>0</v>
      </c>
      <c r="W68" s="3"/>
      <c r="X68" s="253"/>
      <c r="Y68" s="253"/>
      <c r="Z68" s="256" t="s">
        <v>217</v>
      </c>
      <c r="AA68" s="256"/>
      <c r="AB68" s="256"/>
      <c r="AC68" s="256"/>
      <c r="AD68" s="256"/>
      <c r="AE68" s="182"/>
    </row>
    <row r="69" spans="2:51" ht="20.100000000000001" hidden="1" customHeight="1" x14ac:dyDescent="0.15">
      <c r="B69" s="79" t="str">
        <f t="shared" si="78"/>
        <v/>
      </c>
      <c r="C69" s="99">
        <f t="shared" ref="C69:O69" si="81">C51+C56+C61</f>
        <v>0</v>
      </c>
      <c r="D69" s="99">
        <f t="shared" si="81"/>
        <v>0</v>
      </c>
      <c r="E69" s="99">
        <f t="shared" si="81"/>
        <v>0</v>
      </c>
      <c r="F69" s="99">
        <f t="shared" si="81"/>
        <v>0</v>
      </c>
      <c r="G69" s="99">
        <f t="shared" si="81"/>
        <v>0</v>
      </c>
      <c r="H69" s="99">
        <f t="shared" si="81"/>
        <v>0</v>
      </c>
      <c r="I69" s="99">
        <f t="shared" si="81"/>
        <v>0</v>
      </c>
      <c r="J69" s="99">
        <f t="shared" si="81"/>
        <v>0</v>
      </c>
      <c r="K69" s="104">
        <f t="shared" si="81"/>
        <v>0</v>
      </c>
      <c r="L69" s="105">
        <f t="shared" si="81"/>
        <v>0</v>
      </c>
      <c r="M69" s="99">
        <f t="shared" si="81"/>
        <v>0</v>
      </c>
      <c r="N69" s="99">
        <f t="shared" si="81"/>
        <v>0</v>
      </c>
      <c r="O69" s="99">
        <f t="shared" si="81"/>
        <v>0</v>
      </c>
      <c r="P69" s="99">
        <f t="shared" ref="P69" si="82">P51+P56+P61</f>
        <v>0</v>
      </c>
      <c r="Q69" s="99">
        <f>IF($M18=Rng_Umu_Ari,$K69 * ($G18 - $N18),0)</f>
        <v>0</v>
      </c>
      <c r="R69" s="99">
        <f t="shared" ref="R69:T70" si="83">R51+R56+R61</f>
        <v>0</v>
      </c>
      <c r="S69" s="99">
        <f t="shared" si="83"/>
        <v>0</v>
      </c>
      <c r="T69" s="99">
        <f t="shared" si="83"/>
        <v>0</v>
      </c>
      <c r="W69" s="3"/>
      <c r="X69" s="5"/>
      <c r="Y69" s="257" t="s">
        <v>233</v>
      </c>
      <c r="Z69" s="255" t="s">
        <v>232</v>
      </c>
      <c r="AA69" s="255"/>
    </row>
    <row r="70" spans="2:51" ht="20.100000000000001" hidden="1" customHeight="1" x14ac:dyDescent="0.15">
      <c r="B70" s="79" t="str">
        <f t="shared" si="78"/>
        <v/>
      </c>
      <c r="C70" s="99">
        <f t="shared" ref="C70:O70" si="84">C52+C57+C62</f>
        <v>0</v>
      </c>
      <c r="D70" s="99">
        <f t="shared" si="84"/>
        <v>0</v>
      </c>
      <c r="E70" s="99">
        <f t="shared" si="84"/>
        <v>0</v>
      </c>
      <c r="F70" s="99">
        <f t="shared" si="84"/>
        <v>0</v>
      </c>
      <c r="G70" s="99">
        <f t="shared" si="84"/>
        <v>0</v>
      </c>
      <c r="H70" s="99">
        <f t="shared" si="84"/>
        <v>0</v>
      </c>
      <c r="I70" s="99">
        <f t="shared" si="84"/>
        <v>0</v>
      </c>
      <c r="J70" s="99">
        <f t="shared" si="84"/>
        <v>0</v>
      </c>
      <c r="K70" s="104">
        <f t="shared" si="84"/>
        <v>0</v>
      </c>
      <c r="L70" s="105">
        <f t="shared" si="84"/>
        <v>0</v>
      </c>
      <c r="M70" s="99">
        <f t="shared" si="84"/>
        <v>0</v>
      </c>
      <c r="N70" s="99">
        <f t="shared" si="84"/>
        <v>0</v>
      </c>
      <c r="O70" s="99">
        <f t="shared" si="84"/>
        <v>0</v>
      </c>
      <c r="P70" s="99">
        <f>P52+P57+P62</f>
        <v>0</v>
      </c>
      <c r="Q70" s="106">
        <f>IF($M19=Rng_Umu_Ari,$K70 * ($G19 - $N19),0)</f>
        <v>0</v>
      </c>
      <c r="R70" s="99">
        <f t="shared" si="83"/>
        <v>0</v>
      </c>
      <c r="S70" s="99">
        <f t="shared" si="83"/>
        <v>0</v>
      </c>
      <c r="T70" s="99">
        <f t="shared" si="83"/>
        <v>0</v>
      </c>
      <c r="W70" s="3"/>
      <c r="Y70" s="257"/>
      <c r="Z70" s="254" t="s">
        <v>217</v>
      </c>
      <c r="AA70" s="254"/>
    </row>
    <row r="71" spans="2:51" ht="20.100000000000001" hidden="1" customHeight="1" x14ac:dyDescent="0.15">
      <c r="B71" s="91" t="s">
        <v>260</v>
      </c>
      <c r="C71" s="100">
        <f t="shared" ref="C71:M71" si="85">SUM(C66:C70)</f>
        <v>0</v>
      </c>
      <c r="D71" s="100">
        <f t="shared" si="85"/>
        <v>0</v>
      </c>
      <c r="E71" s="100">
        <f t="shared" si="85"/>
        <v>0</v>
      </c>
      <c r="F71" s="100">
        <f t="shared" si="85"/>
        <v>0</v>
      </c>
      <c r="G71" s="100">
        <f t="shared" si="85"/>
        <v>0</v>
      </c>
      <c r="H71" s="100">
        <f t="shared" si="85"/>
        <v>0</v>
      </c>
      <c r="I71" s="100">
        <f t="shared" si="85"/>
        <v>0</v>
      </c>
      <c r="J71" s="100">
        <f t="shared" si="85"/>
        <v>0</v>
      </c>
      <c r="K71" s="162">
        <f>SUM(K66:K70)</f>
        <v>0</v>
      </c>
      <c r="L71" s="163">
        <f t="shared" si="85"/>
        <v>0</v>
      </c>
      <c r="M71" s="100">
        <f t="shared" si="85"/>
        <v>0</v>
      </c>
      <c r="N71" s="100">
        <f t="shared" ref="N71:T71" si="86">SUM(N66:N70)</f>
        <v>0</v>
      </c>
      <c r="O71" s="100">
        <f>SUM(O66:O70)</f>
        <v>0</v>
      </c>
      <c r="P71" s="100">
        <f t="shared" si="86"/>
        <v>0</v>
      </c>
      <c r="Q71" s="100">
        <f>SUM(Q66:Q70)</f>
        <v>0</v>
      </c>
      <c r="R71" s="100">
        <f t="shared" si="86"/>
        <v>0</v>
      </c>
      <c r="S71" s="100">
        <f t="shared" si="86"/>
        <v>0</v>
      </c>
      <c r="T71" s="100">
        <f t="shared" si="86"/>
        <v>0</v>
      </c>
      <c r="W71" s="181" t="s">
        <v>234</v>
      </c>
      <c r="X71" s="252" t="s">
        <v>227</v>
      </c>
      <c r="Y71" s="252"/>
      <c r="Z71" s="252"/>
      <c r="AA71" s="252"/>
      <c r="AB71" s="180" t="s">
        <v>231</v>
      </c>
    </row>
    <row r="72" spans="2:51" ht="20.100000000000001" hidden="1" customHeight="1" x14ac:dyDescent="0.15">
      <c r="B72" s="139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W72" s="3"/>
    </row>
    <row r="73" spans="2:51" ht="20.100000000000001" hidden="1" customHeight="1" x14ac:dyDescent="0.15">
      <c r="B73" s="142" t="s">
        <v>261</v>
      </c>
      <c r="C73" s="143">
        <f>IF(ISERROR(C$71/$C$10),0,C$71/$C$10)</f>
        <v>0</v>
      </c>
      <c r="D73" s="143">
        <f t="shared" ref="D73:H73" si="87">IF(ISERROR(D$71/$C$10),0,D$71/$C$10)</f>
        <v>0</v>
      </c>
      <c r="E73" s="143">
        <f t="shared" si="87"/>
        <v>0</v>
      </c>
      <c r="F73" s="143">
        <f t="shared" si="87"/>
        <v>0</v>
      </c>
      <c r="G73" s="143">
        <f>IF(ISERROR(G$71/$C$10),0,G$71/$C$10)</f>
        <v>0</v>
      </c>
      <c r="H73" s="143">
        <f t="shared" si="87"/>
        <v>0</v>
      </c>
      <c r="I73" s="143">
        <f>IF(ISERROR(I$71/$C$10),0,I$71/$C$10)</f>
        <v>0</v>
      </c>
      <c r="J73" s="143">
        <f>IF(ISERROR(J$71/$C$10),0,J$71/$C$10)</f>
        <v>0</v>
      </c>
      <c r="K73" s="195">
        <f>IF(ISERROR(K$71/$C$10),0,K$71/$C$10)</f>
        <v>0</v>
      </c>
      <c r="L73" s="201">
        <f>IF(ISERROR(L$71/$C$10),0,L$71/$C$10)</f>
        <v>0</v>
      </c>
      <c r="M73" s="202">
        <f t="shared" ref="M73:T73" si="88">IF(ISERROR(M$71/$C$10),0,M$71/$C$10)</f>
        <v>0</v>
      </c>
      <c r="N73" s="202">
        <f t="shared" si="88"/>
        <v>0</v>
      </c>
      <c r="O73" s="202">
        <f t="shared" si="88"/>
        <v>0</v>
      </c>
      <c r="P73" s="202">
        <f t="shared" si="88"/>
        <v>0</v>
      </c>
      <c r="Q73" s="202">
        <f t="shared" si="88"/>
        <v>0</v>
      </c>
      <c r="R73" s="202">
        <f t="shared" si="88"/>
        <v>0</v>
      </c>
      <c r="S73" s="202">
        <f t="shared" si="88"/>
        <v>0</v>
      </c>
      <c r="T73" s="202">
        <f t="shared" si="88"/>
        <v>0</v>
      </c>
      <c r="W73" s="3"/>
    </row>
    <row r="74" spans="2:51" ht="20.100000000000001" hidden="1" customHeight="1" x14ac:dyDescent="0.15">
      <c r="B74" s="81" t="s">
        <v>211</v>
      </c>
      <c r="W74" s="5"/>
      <c r="X74" s="5"/>
    </row>
    <row r="75" spans="2:51" ht="20.100000000000001" hidden="1" customHeight="1" x14ac:dyDescent="0.15">
      <c r="B75" s="142" t="s">
        <v>249</v>
      </c>
      <c r="C75" s="143">
        <f t="shared" ref="C75:L75" si="89">IF(ISERROR(C$71/$W$76),0,C$71/$W$76)</f>
        <v>0</v>
      </c>
      <c r="D75" s="143">
        <f t="shared" si="89"/>
        <v>0</v>
      </c>
      <c r="E75" s="143">
        <f t="shared" si="89"/>
        <v>0</v>
      </c>
      <c r="F75" s="143">
        <f t="shared" si="89"/>
        <v>0</v>
      </c>
      <c r="G75" s="143">
        <f t="shared" si="89"/>
        <v>0</v>
      </c>
      <c r="H75" s="143">
        <f t="shared" si="89"/>
        <v>0</v>
      </c>
      <c r="I75" s="143">
        <f t="shared" si="89"/>
        <v>0</v>
      </c>
      <c r="J75" s="143">
        <f t="shared" si="89"/>
        <v>0</v>
      </c>
      <c r="K75" s="143">
        <f t="shared" si="89"/>
        <v>0</v>
      </c>
      <c r="L75" s="201">
        <f t="shared" si="89"/>
        <v>0</v>
      </c>
      <c r="M75" s="202">
        <f t="shared" ref="M75:T75" si="90">IF(ISERROR(M$71/$W$76),0,M$71/$W$76)</f>
        <v>0</v>
      </c>
      <c r="N75" s="202">
        <f t="shared" si="90"/>
        <v>0</v>
      </c>
      <c r="O75" s="202">
        <f t="shared" si="90"/>
        <v>0</v>
      </c>
      <c r="P75" s="202">
        <f t="shared" si="90"/>
        <v>0</v>
      </c>
      <c r="Q75" s="203">
        <f t="shared" si="90"/>
        <v>0</v>
      </c>
      <c r="R75" s="203">
        <f>IF(ISERROR(R$71/$W$76),0,R$71/$W$76)</f>
        <v>0</v>
      </c>
      <c r="S75" s="202">
        <f t="shared" si="90"/>
        <v>0</v>
      </c>
      <c r="T75" s="202">
        <f t="shared" si="90"/>
        <v>0</v>
      </c>
      <c r="W75" s="3" t="s">
        <v>250</v>
      </c>
      <c r="X75" s="3"/>
      <c r="Y75" s="3"/>
      <c r="Z75" s="3"/>
      <c r="AA75" s="3"/>
      <c r="AB75" s="3"/>
      <c r="AC75" s="5"/>
      <c r="AD75" s="5"/>
      <c r="AE75" s="5"/>
      <c r="AF75" s="5"/>
      <c r="AG75" s="5"/>
    </row>
    <row r="76" spans="2:51" ht="20.100000000000001" hidden="1" customHeight="1" x14ac:dyDescent="0.15">
      <c r="B76" s="3" t="s">
        <v>251</v>
      </c>
      <c r="L76" s="3" t="s">
        <v>255</v>
      </c>
      <c r="W76" s="205">
        <v>1000</v>
      </c>
      <c r="X76" s="3"/>
      <c r="Y76" s="3"/>
      <c r="Z76" s="3"/>
      <c r="AA76" s="3"/>
      <c r="AB76" s="3"/>
      <c r="AC76" s="5"/>
      <c r="AD76" s="5"/>
      <c r="AE76" s="5"/>
      <c r="AF76" s="5"/>
      <c r="AG76" s="5"/>
    </row>
    <row r="77" spans="2:51" ht="20.100000000000001" hidden="1" customHeight="1" x14ac:dyDescent="0.15">
      <c r="L77" s="204" t="s">
        <v>258</v>
      </c>
    </row>
  </sheetData>
  <sheetProtection algorithmName="SHA-512" hashValue="HFPcQqZSvxJofQxc+v3spJiG8LbD3FLMEZpRDoVaSmfI24qOvRLuS06Z+Kw4zZsaGuQzkSXkyoYL9/ILiiftIg==" saltValue="bk+/nIsEYxsVjraXxOXn8A==" spinCount="100000" sheet="1" selectLockedCells="1"/>
  <mergeCells count="48">
    <mergeCell ref="AC63:AE63"/>
    <mergeCell ref="AC64:AE64"/>
    <mergeCell ref="Z67:AE67"/>
    <mergeCell ref="X71:AA71"/>
    <mergeCell ref="X67:Y68"/>
    <mergeCell ref="Z63:AA63"/>
    <mergeCell ref="Z64:AA64"/>
    <mergeCell ref="Z65:AB65"/>
    <mergeCell ref="Z66:AB66"/>
    <mergeCell ref="Z70:AA70"/>
    <mergeCell ref="Z69:AA69"/>
    <mergeCell ref="Z68:AD68"/>
    <mergeCell ref="Y63:Y64"/>
    <mergeCell ref="AB63:AB64"/>
    <mergeCell ref="X65:Y66"/>
    <mergeCell ref="Y69:Y70"/>
    <mergeCell ref="C5:N5"/>
    <mergeCell ref="C6:N6"/>
    <mergeCell ref="F8:F9"/>
    <mergeCell ref="G8:G9"/>
    <mergeCell ref="C8:E9"/>
    <mergeCell ref="C7:N7"/>
    <mergeCell ref="A58:A62"/>
    <mergeCell ref="J22:K22"/>
    <mergeCell ref="C22:C23"/>
    <mergeCell ref="D22:D23"/>
    <mergeCell ref="E22:E23"/>
    <mergeCell ref="F22:F23"/>
    <mergeCell ref="G22:G23"/>
    <mergeCell ref="H22:H23"/>
    <mergeCell ref="I22:I23"/>
    <mergeCell ref="A40:A44"/>
    <mergeCell ref="J23:K23"/>
    <mergeCell ref="J24:K24"/>
    <mergeCell ref="A53:A57"/>
    <mergeCell ref="A30:A34"/>
    <mergeCell ref="A35:A39"/>
    <mergeCell ref="A48:A52"/>
    <mergeCell ref="B8:B10"/>
    <mergeCell ref="B13:B14"/>
    <mergeCell ref="C13:E13"/>
    <mergeCell ref="J25:K25"/>
    <mergeCell ref="B26:N26"/>
    <mergeCell ref="N13:N14"/>
    <mergeCell ref="F13:F14"/>
    <mergeCell ref="G13:G14"/>
    <mergeCell ref="M10:N10"/>
    <mergeCell ref="M9:N9"/>
  </mergeCells>
  <phoneticPr fontId="2"/>
  <conditionalFormatting sqref="N15:N19">
    <cfRule type="expression" dxfId="2" priority="3">
      <formula>$M15=Rng_Umu_Nashi</formula>
    </cfRule>
  </conditionalFormatting>
  <conditionalFormatting sqref="B8:N10 B16:N19">
    <cfRule type="expression" dxfId="1" priority="2">
      <formula>$C$7=Rng_YoutoSu_1</formula>
    </cfRule>
  </conditionalFormatting>
  <conditionalFormatting sqref="C10:E10">
    <cfRule type="expression" dxfId="0" priority="1">
      <formula>$C$7=Rng_YoutoSu_1</formula>
    </cfRule>
  </conditionalFormatting>
  <dataValidations count="4">
    <dataValidation type="list" allowBlank="1" showInputMessage="1" showErrorMessage="1" sqref="B15:B19">
      <formula1>List_Calc_Bldg_Yoto</formula1>
    </dataValidation>
    <dataValidation type="list" allowBlank="1" showInputMessage="1" showErrorMessage="1" errorTitle="選択エラー" error="プルダウンから選択して下さい」。" sqref="M15:M19 M10">
      <formula1>List_Umu</formula1>
    </dataValidation>
    <dataValidation type="custom" allowBlank="1" showInputMessage="1" showErrorMessage="1" errorTitle="入力エラー" error="入力時は、PV「あり」を選択して下さい。" sqref="N15:N19">
      <formula1>$M15&lt;&gt;Rng_Umu_Nashi</formula1>
    </dataValidation>
    <dataValidation type="list" allowBlank="1" showInputMessage="1" showErrorMessage="1" sqref="C7:N7">
      <formula1>List_YoutoSu</formula1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X211"/>
  <sheetViews>
    <sheetView workbookViewId="0">
      <pane ySplit="3" topLeftCell="A133" activePane="bottomLeft" state="frozen"/>
      <selection activeCell="G137" sqref="G137"/>
      <selection pane="bottomLeft" activeCell="G137" sqref="G137"/>
    </sheetView>
  </sheetViews>
  <sheetFormatPr defaultRowHeight="11.25" x14ac:dyDescent="0.15"/>
  <cols>
    <col min="1" max="1" width="9" style="2"/>
    <col min="2" max="2" width="10.5" style="2" customWidth="1"/>
    <col min="3" max="3" width="15.375" style="2" customWidth="1"/>
    <col min="4" max="16384" width="9" style="2"/>
  </cols>
  <sheetData>
    <row r="1" spans="1:24" ht="15" customHeight="1" x14ac:dyDescent="0.15">
      <c r="A1" s="122" t="s">
        <v>62</v>
      </c>
      <c r="B1" s="123"/>
      <c r="C1" s="127" t="s">
        <v>204</v>
      </c>
      <c r="E1" s="124"/>
      <c r="F1" s="6"/>
      <c r="G1" s="6"/>
      <c r="H1" s="6"/>
      <c r="I1" s="6"/>
      <c r="J1" s="176" t="s">
        <v>214</v>
      </c>
    </row>
    <row r="2" spans="1:24" ht="17.25" customHeight="1" x14ac:dyDescent="0.15">
      <c r="A2" s="123"/>
      <c r="B2" s="123"/>
      <c r="C2" s="123" t="s">
        <v>201</v>
      </c>
      <c r="D2" s="125" t="s">
        <v>171</v>
      </c>
      <c r="E2" s="126"/>
      <c r="F2" s="33"/>
      <c r="G2" s="33"/>
      <c r="H2" s="33"/>
      <c r="I2" s="33"/>
      <c r="J2" s="33"/>
      <c r="K2" s="54" t="s">
        <v>143</v>
      </c>
      <c r="L2" s="55"/>
      <c r="M2" s="55"/>
      <c r="N2" s="55"/>
      <c r="O2" s="55"/>
      <c r="P2" s="55"/>
      <c r="Q2" s="55"/>
      <c r="R2" s="56" t="s">
        <v>144</v>
      </c>
      <c r="S2" s="57"/>
      <c r="T2" s="57"/>
      <c r="U2" s="57"/>
      <c r="V2" s="57"/>
      <c r="W2" s="57"/>
      <c r="X2" s="57"/>
    </row>
    <row r="3" spans="1:24" x14ac:dyDescent="0.15">
      <c r="A3" s="2" t="s">
        <v>141</v>
      </c>
      <c r="B3" s="2" t="s">
        <v>142</v>
      </c>
      <c r="C3" s="2" t="s">
        <v>48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14</v>
      </c>
      <c r="I3" s="2" t="s">
        <v>13</v>
      </c>
      <c r="J3" s="2" t="s">
        <v>0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14</v>
      </c>
      <c r="P3" s="2" t="s">
        <v>13</v>
      </c>
      <c r="Q3" s="2" t="s">
        <v>0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14</v>
      </c>
      <c r="W3" s="2" t="s">
        <v>13</v>
      </c>
      <c r="X3" s="2" t="s">
        <v>0</v>
      </c>
    </row>
    <row r="4" spans="1:24" x14ac:dyDescent="0.15">
      <c r="A4" s="2">
        <v>1</v>
      </c>
      <c r="B4" s="2" t="s">
        <v>115</v>
      </c>
    </row>
    <row r="5" spans="1:24" x14ac:dyDescent="0.15">
      <c r="A5" s="2">
        <v>1</v>
      </c>
      <c r="B5" s="2" t="s">
        <v>116</v>
      </c>
    </row>
    <row r="6" spans="1:24" x14ac:dyDescent="0.15">
      <c r="A6" s="2">
        <v>1</v>
      </c>
      <c r="B6" s="2" t="s">
        <v>117</v>
      </c>
    </row>
    <row r="7" spans="1:24" x14ac:dyDescent="0.15">
      <c r="A7" s="2">
        <v>1</v>
      </c>
      <c r="B7" s="2" t="s">
        <v>118</v>
      </c>
    </row>
    <row r="8" spans="1:24" x14ac:dyDescent="0.15">
      <c r="A8" s="2">
        <v>1</v>
      </c>
      <c r="B8" s="2" t="s">
        <v>119</v>
      </c>
    </row>
    <row r="9" spans="1:24" x14ac:dyDescent="0.15">
      <c r="A9" s="2">
        <v>1</v>
      </c>
      <c r="B9" s="2" t="s">
        <v>120</v>
      </c>
      <c r="K9" s="28"/>
    </row>
    <row r="10" spans="1:24" x14ac:dyDescent="0.15">
      <c r="A10" s="2">
        <v>1</v>
      </c>
      <c r="B10" s="2" t="s">
        <v>121</v>
      </c>
    </row>
    <row r="11" spans="1:24" x14ac:dyDescent="0.15">
      <c r="A11" s="2">
        <v>1</v>
      </c>
      <c r="B11" s="2" t="s">
        <v>122</v>
      </c>
    </row>
    <row r="12" spans="1:24" x14ac:dyDescent="0.15">
      <c r="A12" s="2">
        <v>1</v>
      </c>
      <c r="B12" s="2" t="s">
        <v>123</v>
      </c>
    </row>
    <row r="13" spans="1:24" x14ac:dyDescent="0.15">
      <c r="A13" s="2">
        <v>1</v>
      </c>
      <c r="B13" s="2" t="s">
        <v>124</v>
      </c>
    </row>
    <row r="14" spans="1:24" x14ac:dyDescent="0.15">
      <c r="A14" s="2">
        <v>1</v>
      </c>
      <c r="B14" s="2" t="s">
        <v>125</v>
      </c>
    </row>
    <row r="15" spans="1:24" x14ac:dyDescent="0.15">
      <c r="A15" s="2">
        <v>1</v>
      </c>
      <c r="B15" s="2" t="s">
        <v>126</v>
      </c>
    </row>
    <row r="16" spans="1:24" x14ac:dyDescent="0.15">
      <c r="A16" s="2">
        <v>1</v>
      </c>
      <c r="B16" s="2" t="s">
        <v>127</v>
      </c>
    </row>
    <row r="17" spans="1:11" x14ac:dyDescent="0.15">
      <c r="A17" s="2">
        <v>1</v>
      </c>
      <c r="B17" s="2" t="s">
        <v>128</v>
      </c>
      <c r="K17" s="28"/>
    </row>
    <row r="18" spans="1:11" x14ac:dyDescent="0.15">
      <c r="A18" s="2">
        <v>1</v>
      </c>
      <c r="B18" s="2" t="s">
        <v>129</v>
      </c>
    </row>
    <row r="19" spans="1:11" x14ac:dyDescent="0.15">
      <c r="A19" s="2">
        <v>1</v>
      </c>
      <c r="B19" s="2" t="s">
        <v>130</v>
      </c>
    </row>
    <row r="20" spans="1:11" x14ac:dyDescent="0.15">
      <c r="A20" s="2">
        <v>1</v>
      </c>
      <c r="B20" s="2" t="s">
        <v>131</v>
      </c>
    </row>
    <row r="21" spans="1:11" x14ac:dyDescent="0.15">
      <c r="A21" s="2">
        <v>1</v>
      </c>
      <c r="B21" s="2" t="s">
        <v>132</v>
      </c>
    </row>
    <row r="22" spans="1:11" x14ac:dyDescent="0.15">
      <c r="A22" s="2">
        <v>1</v>
      </c>
      <c r="B22" s="2" t="s">
        <v>133</v>
      </c>
    </row>
    <row r="23" spans="1:11" x14ac:dyDescent="0.15">
      <c r="A23" s="2">
        <v>1</v>
      </c>
      <c r="B23" s="2" t="s">
        <v>134</v>
      </c>
    </row>
    <row r="24" spans="1:11" x14ac:dyDescent="0.15">
      <c r="A24" s="2">
        <v>1</v>
      </c>
      <c r="B24" s="2" t="s">
        <v>135</v>
      </c>
    </row>
    <row r="25" spans="1:11" x14ac:dyDescent="0.15">
      <c r="A25" s="2">
        <v>1</v>
      </c>
      <c r="B25" s="2" t="s">
        <v>136</v>
      </c>
      <c r="K25" s="28"/>
    </row>
    <row r="26" spans="1:11" x14ac:dyDescent="0.15">
      <c r="A26" s="2">
        <v>1</v>
      </c>
      <c r="B26" s="2" t="s">
        <v>137</v>
      </c>
    </row>
    <row r="27" spans="1:11" x14ac:dyDescent="0.15">
      <c r="A27" s="2">
        <v>1</v>
      </c>
      <c r="B27" s="2" t="s">
        <v>138</v>
      </c>
    </row>
    <row r="28" spans="1:11" x14ac:dyDescent="0.15">
      <c r="A28" s="2">
        <v>1</v>
      </c>
      <c r="B28" s="2" t="s">
        <v>139</v>
      </c>
    </row>
    <row r="29" spans="1:11" x14ac:dyDescent="0.15">
      <c r="A29" s="2">
        <v>1</v>
      </c>
      <c r="B29" s="2" t="s">
        <v>140</v>
      </c>
    </row>
    <row r="30" spans="1:11" x14ac:dyDescent="0.15">
      <c r="A30" s="2">
        <v>2</v>
      </c>
      <c r="B30" s="2" t="s">
        <v>115</v>
      </c>
    </row>
    <row r="31" spans="1:11" x14ac:dyDescent="0.15">
      <c r="A31" s="2">
        <v>2</v>
      </c>
      <c r="B31" s="2" t="s">
        <v>116</v>
      </c>
    </row>
    <row r="32" spans="1:11" x14ac:dyDescent="0.15">
      <c r="A32" s="2">
        <v>2</v>
      </c>
      <c r="B32" s="2" t="s">
        <v>117</v>
      </c>
    </row>
    <row r="33" spans="1:11" x14ac:dyDescent="0.15">
      <c r="A33" s="2">
        <v>2</v>
      </c>
      <c r="B33" s="2" t="s">
        <v>118</v>
      </c>
      <c r="K33" s="28"/>
    </row>
    <row r="34" spans="1:11" x14ac:dyDescent="0.15">
      <c r="A34" s="2">
        <v>2</v>
      </c>
      <c r="B34" s="2" t="s">
        <v>119</v>
      </c>
    </row>
    <row r="35" spans="1:11" x14ac:dyDescent="0.15">
      <c r="A35" s="2">
        <v>2</v>
      </c>
      <c r="B35" s="2" t="s">
        <v>120</v>
      </c>
    </row>
    <row r="36" spans="1:11" x14ac:dyDescent="0.15">
      <c r="A36" s="2">
        <v>2</v>
      </c>
      <c r="B36" s="2" t="s">
        <v>121</v>
      </c>
    </row>
    <row r="37" spans="1:11" x14ac:dyDescent="0.15">
      <c r="A37" s="2">
        <v>2</v>
      </c>
      <c r="B37" s="2" t="s">
        <v>122</v>
      </c>
    </row>
    <row r="38" spans="1:11" x14ac:dyDescent="0.15">
      <c r="A38" s="2">
        <v>2</v>
      </c>
      <c r="B38" s="2" t="s">
        <v>123</v>
      </c>
    </row>
    <row r="39" spans="1:11" x14ac:dyDescent="0.15">
      <c r="A39" s="2">
        <v>2</v>
      </c>
      <c r="B39" s="2" t="s">
        <v>124</v>
      </c>
    </row>
    <row r="40" spans="1:11" x14ac:dyDescent="0.15">
      <c r="A40" s="2">
        <v>2</v>
      </c>
      <c r="B40" s="2" t="s">
        <v>125</v>
      </c>
    </row>
    <row r="41" spans="1:11" x14ac:dyDescent="0.15">
      <c r="A41" s="2">
        <v>2</v>
      </c>
      <c r="B41" s="2" t="s">
        <v>126</v>
      </c>
      <c r="K41" s="28"/>
    </row>
    <row r="42" spans="1:11" x14ac:dyDescent="0.15">
      <c r="A42" s="2">
        <v>2</v>
      </c>
      <c r="B42" s="2" t="s">
        <v>127</v>
      </c>
    </row>
    <row r="43" spans="1:11" x14ac:dyDescent="0.15">
      <c r="A43" s="2">
        <v>2</v>
      </c>
      <c r="B43" s="2" t="s">
        <v>128</v>
      </c>
    </row>
    <row r="44" spans="1:11" x14ac:dyDescent="0.15">
      <c r="A44" s="2">
        <v>2</v>
      </c>
      <c r="B44" s="2" t="s">
        <v>129</v>
      </c>
    </row>
    <row r="45" spans="1:11" x14ac:dyDescent="0.15">
      <c r="A45" s="2">
        <v>2</v>
      </c>
      <c r="B45" s="2" t="s">
        <v>130</v>
      </c>
    </row>
    <row r="46" spans="1:11" x14ac:dyDescent="0.15">
      <c r="A46" s="2">
        <v>2</v>
      </c>
      <c r="B46" s="2" t="s">
        <v>131</v>
      </c>
    </row>
    <row r="47" spans="1:11" x14ac:dyDescent="0.15">
      <c r="A47" s="2">
        <v>2</v>
      </c>
      <c r="B47" s="2" t="s">
        <v>132</v>
      </c>
    </row>
    <row r="48" spans="1:11" x14ac:dyDescent="0.15">
      <c r="A48" s="2">
        <v>2</v>
      </c>
      <c r="B48" s="2" t="s">
        <v>133</v>
      </c>
    </row>
    <row r="49" spans="1:11" x14ac:dyDescent="0.15">
      <c r="A49" s="2">
        <v>2</v>
      </c>
      <c r="B49" s="2" t="s">
        <v>134</v>
      </c>
      <c r="K49" s="28"/>
    </row>
    <row r="50" spans="1:11" x14ac:dyDescent="0.15">
      <c r="A50" s="2">
        <v>2</v>
      </c>
      <c r="B50" s="2" t="s">
        <v>135</v>
      </c>
    </row>
    <row r="51" spans="1:11" x14ac:dyDescent="0.15">
      <c r="A51" s="2">
        <v>2</v>
      </c>
      <c r="B51" s="2" t="s">
        <v>136</v>
      </c>
    </row>
    <row r="52" spans="1:11" x14ac:dyDescent="0.15">
      <c r="A52" s="2">
        <v>2</v>
      </c>
      <c r="B52" s="2" t="s">
        <v>137</v>
      </c>
    </row>
    <row r="53" spans="1:11" x14ac:dyDescent="0.15">
      <c r="A53" s="2">
        <v>2</v>
      </c>
      <c r="B53" s="2" t="s">
        <v>138</v>
      </c>
    </row>
    <row r="54" spans="1:11" x14ac:dyDescent="0.15">
      <c r="A54" s="2">
        <v>2</v>
      </c>
      <c r="B54" s="2" t="s">
        <v>139</v>
      </c>
    </row>
    <row r="55" spans="1:11" x14ac:dyDescent="0.15">
      <c r="A55" s="2">
        <v>2</v>
      </c>
      <c r="B55" s="2" t="s">
        <v>140</v>
      </c>
    </row>
    <row r="56" spans="1:11" x14ac:dyDescent="0.15">
      <c r="A56" s="2">
        <v>3</v>
      </c>
      <c r="B56" s="2" t="s">
        <v>115</v>
      </c>
    </row>
    <row r="57" spans="1:11" x14ac:dyDescent="0.15">
      <c r="A57" s="2">
        <v>3</v>
      </c>
      <c r="B57" s="2" t="s">
        <v>116</v>
      </c>
      <c r="K57" s="28"/>
    </row>
    <row r="58" spans="1:11" x14ac:dyDescent="0.15">
      <c r="A58" s="2">
        <v>3</v>
      </c>
      <c r="B58" s="2" t="s">
        <v>117</v>
      </c>
    </row>
    <row r="59" spans="1:11" x14ac:dyDescent="0.15">
      <c r="A59" s="2">
        <v>3</v>
      </c>
      <c r="B59" s="2" t="s">
        <v>118</v>
      </c>
    </row>
    <row r="60" spans="1:11" x14ac:dyDescent="0.15">
      <c r="A60" s="2">
        <v>3</v>
      </c>
      <c r="B60" s="2" t="s">
        <v>119</v>
      </c>
    </row>
    <row r="61" spans="1:11" x14ac:dyDescent="0.15">
      <c r="A61" s="2">
        <v>3</v>
      </c>
      <c r="B61" s="2" t="s">
        <v>120</v>
      </c>
    </row>
    <row r="62" spans="1:11" x14ac:dyDescent="0.15">
      <c r="A62" s="2">
        <v>3</v>
      </c>
      <c r="B62" s="2" t="s">
        <v>121</v>
      </c>
    </row>
    <row r="63" spans="1:11" x14ac:dyDescent="0.15">
      <c r="A63" s="2">
        <v>3</v>
      </c>
      <c r="B63" s="2" t="s">
        <v>122</v>
      </c>
    </row>
    <row r="64" spans="1:11" x14ac:dyDescent="0.15">
      <c r="A64" s="2">
        <v>3</v>
      </c>
      <c r="B64" s="2" t="s">
        <v>123</v>
      </c>
    </row>
    <row r="65" spans="1:11" x14ac:dyDescent="0.15">
      <c r="A65" s="2">
        <v>3</v>
      </c>
      <c r="B65" s="2" t="s">
        <v>124</v>
      </c>
      <c r="K65" s="28"/>
    </row>
    <row r="66" spans="1:11" x14ac:dyDescent="0.15">
      <c r="A66" s="2">
        <v>3</v>
      </c>
      <c r="B66" s="2" t="s">
        <v>125</v>
      </c>
    </row>
    <row r="67" spans="1:11" x14ac:dyDescent="0.15">
      <c r="A67" s="2">
        <v>3</v>
      </c>
      <c r="B67" s="2" t="s">
        <v>126</v>
      </c>
    </row>
    <row r="68" spans="1:11" x14ac:dyDescent="0.15">
      <c r="A68" s="2">
        <v>3</v>
      </c>
      <c r="B68" s="2" t="s">
        <v>127</v>
      </c>
    </row>
    <row r="69" spans="1:11" x14ac:dyDescent="0.15">
      <c r="A69" s="2">
        <v>3</v>
      </c>
      <c r="B69" s="2" t="s">
        <v>128</v>
      </c>
    </row>
    <row r="70" spans="1:11" x14ac:dyDescent="0.15">
      <c r="A70" s="2">
        <v>3</v>
      </c>
      <c r="B70" s="2" t="s">
        <v>129</v>
      </c>
    </row>
    <row r="71" spans="1:11" x14ac:dyDescent="0.15">
      <c r="A71" s="2">
        <v>3</v>
      </c>
      <c r="B71" s="2" t="s">
        <v>130</v>
      </c>
    </row>
    <row r="72" spans="1:11" x14ac:dyDescent="0.15">
      <c r="A72" s="2">
        <v>3</v>
      </c>
      <c r="B72" s="2" t="s">
        <v>131</v>
      </c>
    </row>
    <row r="73" spans="1:11" x14ac:dyDescent="0.15">
      <c r="A73" s="2">
        <v>3</v>
      </c>
      <c r="B73" s="2" t="s">
        <v>132</v>
      </c>
      <c r="K73" s="28"/>
    </row>
    <row r="74" spans="1:11" x14ac:dyDescent="0.15">
      <c r="A74" s="2">
        <v>3</v>
      </c>
      <c r="B74" s="2" t="s">
        <v>133</v>
      </c>
    </row>
    <row r="75" spans="1:11" x14ac:dyDescent="0.15">
      <c r="A75" s="2">
        <v>3</v>
      </c>
      <c r="B75" s="2" t="s">
        <v>134</v>
      </c>
    </row>
    <row r="76" spans="1:11" x14ac:dyDescent="0.15">
      <c r="A76" s="2">
        <v>3</v>
      </c>
      <c r="B76" s="2" t="s">
        <v>135</v>
      </c>
    </row>
    <row r="77" spans="1:11" x14ac:dyDescent="0.15">
      <c r="A77" s="2">
        <v>3</v>
      </c>
      <c r="B77" s="2" t="s">
        <v>136</v>
      </c>
    </row>
    <row r="78" spans="1:11" x14ac:dyDescent="0.15">
      <c r="A78" s="2">
        <v>3</v>
      </c>
      <c r="B78" s="2" t="s">
        <v>137</v>
      </c>
    </row>
    <row r="79" spans="1:11" x14ac:dyDescent="0.15">
      <c r="A79" s="2">
        <v>3</v>
      </c>
      <c r="B79" s="2" t="s">
        <v>138</v>
      </c>
    </row>
    <row r="80" spans="1:11" x14ac:dyDescent="0.15">
      <c r="A80" s="2">
        <v>3</v>
      </c>
      <c r="B80" s="2" t="s">
        <v>139</v>
      </c>
    </row>
    <row r="81" spans="1:11" x14ac:dyDescent="0.15">
      <c r="A81" s="2">
        <v>3</v>
      </c>
      <c r="B81" s="2" t="s">
        <v>140</v>
      </c>
      <c r="K81" s="28"/>
    </row>
    <row r="82" spans="1:11" x14ac:dyDescent="0.15">
      <c r="A82" s="2">
        <v>4</v>
      </c>
      <c r="B82" s="2" t="s">
        <v>115</v>
      </c>
    </row>
    <row r="83" spans="1:11" x14ac:dyDescent="0.15">
      <c r="A83" s="2">
        <v>4</v>
      </c>
      <c r="B83" s="2" t="s">
        <v>116</v>
      </c>
    </row>
    <row r="84" spans="1:11" x14ac:dyDescent="0.15">
      <c r="A84" s="2">
        <v>4</v>
      </c>
      <c r="B84" s="2" t="s">
        <v>117</v>
      </c>
    </row>
    <row r="85" spans="1:11" x14ac:dyDescent="0.15">
      <c r="A85" s="2">
        <v>4</v>
      </c>
      <c r="B85" s="2" t="s">
        <v>118</v>
      </c>
    </row>
    <row r="86" spans="1:11" x14ac:dyDescent="0.15">
      <c r="A86" s="2">
        <v>4</v>
      </c>
      <c r="B86" s="2" t="s">
        <v>119</v>
      </c>
    </row>
    <row r="87" spans="1:11" x14ac:dyDescent="0.15">
      <c r="A87" s="2">
        <v>4</v>
      </c>
      <c r="B87" s="2" t="s">
        <v>120</v>
      </c>
    </row>
    <row r="88" spans="1:11" x14ac:dyDescent="0.15">
      <c r="A88" s="2">
        <v>4</v>
      </c>
      <c r="B88" s="2" t="s">
        <v>121</v>
      </c>
    </row>
    <row r="89" spans="1:11" x14ac:dyDescent="0.15">
      <c r="A89" s="2">
        <v>4</v>
      </c>
      <c r="B89" s="2" t="s">
        <v>122</v>
      </c>
      <c r="K89" s="28"/>
    </row>
    <row r="90" spans="1:11" x14ac:dyDescent="0.15">
      <c r="A90" s="2">
        <v>4</v>
      </c>
      <c r="B90" s="2" t="s">
        <v>123</v>
      </c>
    </row>
    <row r="91" spans="1:11" x14ac:dyDescent="0.15">
      <c r="A91" s="2">
        <v>4</v>
      </c>
      <c r="B91" s="2" t="s">
        <v>124</v>
      </c>
    </row>
    <row r="92" spans="1:11" x14ac:dyDescent="0.15">
      <c r="A92" s="2">
        <v>4</v>
      </c>
      <c r="B92" s="2" t="s">
        <v>125</v>
      </c>
    </row>
    <row r="93" spans="1:11" x14ac:dyDescent="0.15">
      <c r="A93" s="2">
        <v>4</v>
      </c>
      <c r="B93" s="2" t="s">
        <v>126</v>
      </c>
    </row>
    <row r="94" spans="1:11" x14ac:dyDescent="0.15">
      <c r="A94" s="2">
        <v>4</v>
      </c>
      <c r="B94" s="2" t="s">
        <v>127</v>
      </c>
    </row>
    <row r="95" spans="1:11" x14ac:dyDescent="0.15">
      <c r="A95" s="2">
        <v>4</v>
      </c>
      <c r="B95" s="2" t="s">
        <v>128</v>
      </c>
    </row>
    <row r="96" spans="1:11" x14ac:dyDescent="0.15">
      <c r="A96" s="2">
        <v>4</v>
      </c>
      <c r="B96" s="2" t="s">
        <v>129</v>
      </c>
    </row>
    <row r="97" spans="1:2" x14ac:dyDescent="0.15">
      <c r="A97" s="2">
        <v>4</v>
      </c>
      <c r="B97" s="2" t="s">
        <v>130</v>
      </c>
    </row>
    <row r="98" spans="1:2" x14ac:dyDescent="0.15">
      <c r="A98" s="2">
        <v>4</v>
      </c>
      <c r="B98" s="2" t="s">
        <v>131</v>
      </c>
    </row>
    <row r="99" spans="1:2" x14ac:dyDescent="0.15">
      <c r="A99" s="2">
        <v>4</v>
      </c>
      <c r="B99" s="2" t="s">
        <v>132</v>
      </c>
    </row>
    <row r="100" spans="1:2" x14ac:dyDescent="0.15">
      <c r="A100" s="2">
        <v>4</v>
      </c>
      <c r="B100" s="2" t="s">
        <v>133</v>
      </c>
    </row>
    <row r="101" spans="1:2" x14ac:dyDescent="0.15">
      <c r="A101" s="2">
        <v>4</v>
      </c>
      <c r="B101" s="2" t="s">
        <v>134</v>
      </c>
    </row>
    <row r="102" spans="1:2" x14ac:dyDescent="0.15">
      <c r="A102" s="2">
        <v>4</v>
      </c>
      <c r="B102" s="2" t="s">
        <v>135</v>
      </c>
    </row>
    <row r="103" spans="1:2" x14ac:dyDescent="0.15">
      <c r="A103" s="2">
        <v>4</v>
      </c>
      <c r="B103" s="2" t="s">
        <v>136</v>
      </c>
    </row>
    <row r="104" spans="1:2" x14ac:dyDescent="0.15">
      <c r="A104" s="2">
        <v>4</v>
      </c>
      <c r="B104" s="2" t="s">
        <v>137</v>
      </c>
    </row>
    <row r="105" spans="1:2" x14ac:dyDescent="0.15">
      <c r="A105" s="2">
        <v>4</v>
      </c>
      <c r="B105" s="2" t="s">
        <v>138</v>
      </c>
    </row>
    <row r="106" spans="1:2" x14ac:dyDescent="0.15">
      <c r="A106" s="2">
        <v>4</v>
      </c>
      <c r="B106" s="2" t="s">
        <v>139</v>
      </c>
    </row>
    <row r="107" spans="1:2" x14ac:dyDescent="0.15">
      <c r="A107" s="2">
        <v>4</v>
      </c>
      <c r="B107" s="2" t="s">
        <v>140</v>
      </c>
    </row>
    <row r="108" spans="1:2" x14ac:dyDescent="0.15">
      <c r="A108" s="2">
        <v>5</v>
      </c>
      <c r="B108" s="2" t="s">
        <v>115</v>
      </c>
    </row>
    <row r="109" spans="1:2" x14ac:dyDescent="0.15">
      <c r="A109" s="2">
        <v>5</v>
      </c>
      <c r="B109" s="2" t="s">
        <v>116</v>
      </c>
    </row>
    <row r="110" spans="1:2" x14ac:dyDescent="0.15">
      <c r="A110" s="2">
        <v>5</v>
      </c>
      <c r="B110" s="2" t="s">
        <v>117</v>
      </c>
    </row>
    <row r="111" spans="1:2" x14ac:dyDescent="0.15">
      <c r="A111" s="2">
        <v>5</v>
      </c>
      <c r="B111" s="2" t="s">
        <v>118</v>
      </c>
    </row>
    <row r="112" spans="1:2" x14ac:dyDescent="0.15">
      <c r="A112" s="2">
        <v>5</v>
      </c>
      <c r="B112" s="2" t="s">
        <v>119</v>
      </c>
    </row>
    <row r="113" spans="1:2" x14ac:dyDescent="0.15">
      <c r="A113" s="2">
        <v>5</v>
      </c>
      <c r="B113" s="2" t="s">
        <v>120</v>
      </c>
    </row>
    <row r="114" spans="1:2" x14ac:dyDescent="0.15">
      <c r="A114" s="2">
        <v>5</v>
      </c>
      <c r="B114" s="2" t="s">
        <v>121</v>
      </c>
    </row>
    <row r="115" spans="1:2" x14ac:dyDescent="0.15">
      <c r="A115" s="2">
        <v>5</v>
      </c>
      <c r="B115" s="2" t="s">
        <v>122</v>
      </c>
    </row>
    <row r="116" spans="1:2" x14ac:dyDescent="0.15">
      <c r="A116" s="2">
        <v>5</v>
      </c>
      <c r="B116" s="2" t="s">
        <v>123</v>
      </c>
    </row>
    <row r="117" spans="1:2" x14ac:dyDescent="0.15">
      <c r="A117" s="2">
        <v>5</v>
      </c>
      <c r="B117" s="2" t="s">
        <v>124</v>
      </c>
    </row>
    <row r="118" spans="1:2" x14ac:dyDescent="0.15">
      <c r="A118" s="2">
        <v>5</v>
      </c>
      <c r="B118" s="2" t="s">
        <v>125</v>
      </c>
    </row>
    <row r="119" spans="1:2" x14ac:dyDescent="0.15">
      <c r="A119" s="2">
        <v>5</v>
      </c>
      <c r="B119" s="2" t="s">
        <v>126</v>
      </c>
    </row>
    <row r="120" spans="1:2" x14ac:dyDescent="0.15">
      <c r="A120" s="2">
        <v>5</v>
      </c>
      <c r="B120" s="2" t="s">
        <v>127</v>
      </c>
    </row>
    <row r="121" spans="1:2" x14ac:dyDescent="0.15">
      <c r="A121" s="2">
        <v>5</v>
      </c>
      <c r="B121" s="2" t="s">
        <v>128</v>
      </c>
    </row>
    <row r="122" spans="1:2" x14ac:dyDescent="0.15">
      <c r="A122" s="2">
        <v>5</v>
      </c>
      <c r="B122" s="2" t="s">
        <v>129</v>
      </c>
    </row>
    <row r="123" spans="1:2" x14ac:dyDescent="0.15">
      <c r="A123" s="2">
        <v>5</v>
      </c>
      <c r="B123" s="2" t="s">
        <v>130</v>
      </c>
    </row>
    <row r="124" spans="1:2" x14ac:dyDescent="0.15">
      <c r="A124" s="2">
        <v>5</v>
      </c>
      <c r="B124" s="2" t="s">
        <v>131</v>
      </c>
    </row>
    <row r="125" spans="1:2" x14ac:dyDescent="0.15">
      <c r="A125" s="2">
        <v>5</v>
      </c>
      <c r="B125" s="2" t="s">
        <v>132</v>
      </c>
    </row>
    <row r="126" spans="1:2" x14ac:dyDescent="0.15">
      <c r="A126" s="2">
        <v>5</v>
      </c>
      <c r="B126" s="2" t="s">
        <v>133</v>
      </c>
    </row>
    <row r="127" spans="1:2" x14ac:dyDescent="0.15">
      <c r="A127" s="2">
        <v>5</v>
      </c>
      <c r="B127" s="2" t="s">
        <v>134</v>
      </c>
    </row>
    <row r="128" spans="1:2" x14ac:dyDescent="0.15">
      <c r="A128" s="2">
        <v>5</v>
      </c>
      <c r="B128" s="2" t="s">
        <v>135</v>
      </c>
    </row>
    <row r="129" spans="1:20" x14ac:dyDescent="0.15">
      <c r="A129" s="2">
        <v>5</v>
      </c>
      <c r="B129" s="2" t="s">
        <v>136</v>
      </c>
    </row>
    <row r="130" spans="1:20" x14ac:dyDescent="0.15">
      <c r="A130" s="2">
        <v>5</v>
      </c>
      <c r="B130" s="2" t="s">
        <v>137</v>
      </c>
    </row>
    <row r="131" spans="1:20" x14ac:dyDescent="0.15">
      <c r="A131" s="2">
        <v>5</v>
      </c>
      <c r="B131" s="2" t="s">
        <v>138</v>
      </c>
    </row>
    <row r="132" spans="1:20" x14ac:dyDescent="0.15">
      <c r="A132" s="2">
        <v>5</v>
      </c>
      <c r="B132" s="2" t="s">
        <v>139</v>
      </c>
    </row>
    <row r="133" spans="1:20" x14ac:dyDescent="0.15">
      <c r="A133" s="2">
        <v>5</v>
      </c>
      <c r="B133" s="2" t="s">
        <v>140</v>
      </c>
      <c r="R133" s="49"/>
      <c r="S133" s="49"/>
      <c r="T133" s="49"/>
    </row>
    <row r="134" spans="1:20" x14ac:dyDescent="0.15">
      <c r="A134" s="2">
        <v>6</v>
      </c>
      <c r="B134" s="2" t="s">
        <v>115</v>
      </c>
      <c r="C134" s="173">
        <v>1823.9594531344731</v>
      </c>
      <c r="D134" s="173">
        <v>874.73190251000358</v>
      </c>
      <c r="E134" s="173">
        <v>40.145143688614034</v>
      </c>
      <c r="F134" s="173">
        <v>435.47350551715778</v>
      </c>
      <c r="G134" s="173">
        <v>87.318540075178859</v>
      </c>
      <c r="H134" s="173">
        <v>18.059004486479932</v>
      </c>
      <c r="I134" s="173"/>
      <c r="J134" s="173">
        <v>368.23135685703892</v>
      </c>
      <c r="K134" s="173"/>
      <c r="L134" s="2">
        <v>3514</v>
      </c>
      <c r="R134" s="49"/>
      <c r="S134" s="2">
        <v>1366</v>
      </c>
      <c r="T134" s="49"/>
    </row>
    <row r="135" spans="1:20" x14ac:dyDescent="0.15">
      <c r="A135" s="2">
        <v>6</v>
      </c>
      <c r="B135" s="2" t="s">
        <v>116</v>
      </c>
      <c r="C135" s="173">
        <v>2969.6896039822773</v>
      </c>
      <c r="D135" s="173">
        <v>1668.5124761894738</v>
      </c>
      <c r="E135" s="173">
        <v>74.505004156975815</v>
      </c>
      <c r="F135" s="173">
        <v>478.94206543816631</v>
      </c>
      <c r="G135" s="173">
        <v>603.13762220982733</v>
      </c>
      <c r="H135" s="173">
        <v>29.446209364245803</v>
      </c>
      <c r="I135" s="173"/>
      <c r="J135" s="173">
        <v>119.5237684301365</v>
      </c>
      <c r="K135" s="173"/>
      <c r="L135" s="2">
        <v>5622</v>
      </c>
      <c r="R135" s="49"/>
      <c r="S135" s="2">
        <v>3420</v>
      </c>
      <c r="T135" s="49"/>
    </row>
    <row r="136" spans="1:20" x14ac:dyDescent="0.15">
      <c r="A136" s="2">
        <v>6</v>
      </c>
      <c r="B136" s="2" t="s">
        <v>117</v>
      </c>
      <c r="C136" s="173">
        <v>3119.7711558475271</v>
      </c>
      <c r="D136" s="173">
        <v>2120.5433901054316</v>
      </c>
      <c r="E136" s="173">
        <v>107.0079870235198</v>
      </c>
      <c r="F136" s="173">
        <v>541.85643795620501</v>
      </c>
      <c r="G136" s="173">
        <v>242.90026926196467</v>
      </c>
      <c r="H136" s="173">
        <v>30.88882332522304</v>
      </c>
      <c r="I136" s="173"/>
      <c r="J136" s="173">
        <v>76.574248175182632</v>
      </c>
      <c r="K136" s="173"/>
      <c r="L136" s="2">
        <v>5622</v>
      </c>
      <c r="R136" s="49"/>
      <c r="S136" s="2">
        <v>3420</v>
      </c>
      <c r="T136" s="49"/>
    </row>
    <row r="137" spans="1:20" x14ac:dyDescent="0.15">
      <c r="A137" s="2">
        <v>6</v>
      </c>
      <c r="B137" s="2" t="s">
        <v>118</v>
      </c>
      <c r="C137" s="173">
        <v>1954.0870329981494</v>
      </c>
      <c r="D137" s="173">
        <v>841.24546887312852</v>
      </c>
      <c r="E137" s="173">
        <v>120.74310041683957</v>
      </c>
      <c r="F137" s="173">
        <v>457.5468324366563</v>
      </c>
      <c r="G137" s="173">
        <v>361.80991766376707</v>
      </c>
      <c r="H137" s="173">
        <v>19.347396366318314</v>
      </c>
      <c r="I137" s="173"/>
      <c r="J137" s="173">
        <v>153.39431724143986</v>
      </c>
      <c r="K137" s="173"/>
      <c r="L137" s="2">
        <v>9662</v>
      </c>
      <c r="R137" s="49"/>
      <c r="S137" s="2">
        <v>3420</v>
      </c>
      <c r="T137" s="49"/>
    </row>
    <row r="138" spans="1:20" x14ac:dyDescent="0.15">
      <c r="A138" s="2">
        <v>6</v>
      </c>
      <c r="B138" s="2" t="s">
        <v>119</v>
      </c>
      <c r="C138" s="173">
        <v>2551.0335949185987</v>
      </c>
      <c r="D138" s="173">
        <v>1324.5647142956452</v>
      </c>
      <c r="E138" s="173">
        <v>100.11059683554966</v>
      </c>
      <c r="F138" s="173">
        <v>460.3192459351788</v>
      </c>
      <c r="G138" s="173">
        <v>498.06749370122685</v>
      </c>
      <c r="H138" s="173">
        <v>25.011654333985504</v>
      </c>
      <c r="I138" s="173"/>
      <c r="J138" s="173">
        <v>118.10338263094974</v>
      </c>
      <c r="K138" s="173"/>
      <c r="L138" s="2">
        <v>9662</v>
      </c>
      <c r="S138" s="2">
        <v>3420</v>
      </c>
    </row>
    <row r="139" spans="1:20" x14ac:dyDescent="0.15">
      <c r="A139" s="2">
        <v>6</v>
      </c>
      <c r="B139" s="2" t="s">
        <v>120</v>
      </c>
      <c r="C139" s="173">
        <v>1549.6239890646816</v>
      </c>
      <c r="D139" s="173">
        <v>653.49069334574233</v>
      </c>
      <c r="E139" s="173">
        <v>85.690437412750143</v>
      </c>
      <c r="F139" s="173">
        <v>329.38750581665897</v>
      </c>
      <c r="G139" s="173">
        <v>173.95067473243375</v>
      </c>
      <c r="H139" s="173">
        <v>15.34281177291764</v>
      </c>
      <c r="I139" s="173"/>
      <c r="J139" s="173">
        <v>291.76186598417877</v>
      </c>
      <c r="K139" s="173"/>
      <c r="L139" s="2">
        <v>9662</v>
      </c>
      <c r="S139" s="2">
        <v>3420</v>
      </c>
    </row>
    <row r="140" spans="1:20" x14ac:dyDescent="0.15">
      <c r="A140" s="2">
        <v>6</v>
      </c>
      <c r="B140" s="2" t="s">
        <v>121</v>
      </c>
      <c r="C140" s="173">
        <v>745.41847877737632</v>
      </c>
      <c r="D140" s="173">
        <v>362.12523481274627</v>
      </c>
      <c r="E140" s="173">
        <v>66.46570470110791</v>
      </c>
      <c r="F140" s="173">
        <v>187.85105845194457</v>
      </c>
      <c r="G140" s="173">
        <v>99.917752349138496</v>
      </c>
      <c r="H140" s="173">
        <v>7.3803809779938252</v>
      </c>
      <c r="I140" s="173"/>
      <c r="J140" s="173">
        <v>21.678347484445233</v>
      </c>
      <c r="K140" s="173"/>
      <c r="L140" s="2">
        <v>2108</v>
      </c>
      <c r="S140" s="2">
        <v>1171</v>
      </c>
    </row>
    <row r="141" spans="1:20" x14ac:dyDescent="0.15">
      <c r="A141" s="2">
        <v>6</v>
      </c>
      <c r="B141" s="2" t="s">
        <v>122</v>
      </c>
      <c r="C141" s="173">
        <v>669.79769385193447</v>
      </c>
      <c r="D141" s="173">
        <v>333.97787161881331</v>
      </c>
      <c r="E141" s="173">
        <v>54.750673327902369</v>
      </c>
      <c r="F141" s="173">
        <v>211.97285906665118</v>
      </c>
      <c r="G141" s="173">
        <v>36.45621706096528</v>
      </c>
      <c r="H141" s="173">
        <v>6.631660335167668</v>
      </c>
      <c r="I141" s="173"/>
      <c r="J141" s="173">
        <v>26.008412442434619</v>
      </c>
      <c r="K141" s="173"/>
      <c r="L141" s="2">
        <v>2108</v>
      </c>
      <c r="S141" s="2">
        <v>1171</v>
      </c>
    </row>
    <row r="142" spans="1:20" x14ac:dyDescent="0.15">
      <c r="A142" s="2">
        <v>6</v>
      </c>
      <c r="B142" s="2" t="s">
        <v>123</v>
      </c>
      <c r="C142" s="173">
        <v>1336.5629780115244</v>
      </c>
      <c r="D142" s="173">
        <v>567.31980043890474</v>
      </c>
      <c r="E142" s="173">
        <v>68.619698820578833</v>
      </c>
      <c r="F142" s="173">
        <v>285.18646962801211</v>
      </c>
      <c r="G142" s="173">
        <v>204.54830654140952</v>
      </c>
      <c r="H142" s="173">
        <v>13.23329681199529</v>
      </c>
      <c r="I142" s="173"/>
      <c r="J142" s="173">
        <v>197.6554057706237</v>
      </c>
      <c r="K142" s="173"/>
      <c r="L142" s="2">
        <v>2108</v>
      </c>
      <c r="S142" s="2">
        <v>1171</v>
      </c>
    </row>
    <row r="143" spans="1:20" x14ac:dyDescent="0.15">
      <c r="A143" s="2">
        <v>6</v>
      </c>
      <c r="B143" s="2" t="s">
        <v>124</v>
      </c>
      <c r="C143" s="173">
        <v>780.7822465835302</v>
      </c>
      <c r="D143" s="173">
        <v>461.50580052707363</v>
      </c>
      <c r="E143" s="173">
        <v>77.641752927432279</v>
      </c>
      <c r="F143" s="173">
        <v>154.00388513054571</v>
      </c>
      <c r="G143" s="173">
        <v>79.900290705572303</v>
      </c>
      <c r="H143" s="173">
        <v>7.7305172929062396</v>
      </c>
      <c r="I143" s="173"/>
      <c r="J143" s="173">
        <v>0</v>
      </c>
      <c r="K143" s="173"/>
      <c r="L143" s="2">
        <v>2108</v>
      </c>
      <c r="S143" s="2">
        <v>1171</v>
      </c>
    </row>
    <row r="144" spans="1:20" x14ac:dyDescent="0.15">
      <c r="A144" s="2">
        <v>6</v>
      </c>
      <c r="B144" s="2" t="s">
        <v>125</v>
      </c>
      <c r="C144" s="173">
        <v>3684.03956285185</v>
      </c>
      <c r="D144" s="173">
        <v>1586.6361596679576</v>
      </c>
      <c r="E144" s="173">
        <v>84.942258943890494</v>
      </c>
      <c r="F144" s="173">
        <v>638.8311662896906</v>
      </c>
      <c r="G144" s="173">
        <v>72.996072470429738</v>
      </c>
      <c r="H144" s="173">
        <v>36.47563923615693</v>
      </c>
      <c r="I144" s="173"/>
      <c r="J144" s="173">
        <v>1264.1582662437249</v>
      </c>
      <c r="K144" s="173"/>
      <c r="L144" s="2">
        <v>5973</v>
      </c>
      <c r="S144" s="2">
        <v>2147</v>
      </c>
    </row>
    <row r="145" spans="1:19" x14ac:dyDescent="0.15">
      <c r="A145" s="2">
        <v>6</v>
      </c>
      <c r="B145" s="2" t="s">
        <v>126</v>
      </c>
      <c r="C145" s="173">
        <v>4373.5298665803102</v>
      </c>
      <c r="D145" s="173">
        <v>1883.8626943005181</v>
      </c>
      <c r="E145" s="173">
        <v>91.814119170984455</v>
      </c>
      <c r="F145" s="173">
        <v>726.70207253885997</v>
      </c>
      <c r="G145" s="173">
        <v>131.94715025906734</v>
      </c>
      <c r="H145" s="173">
        <v>43.302275906735751</v>
      </c>
      <c r="I145" s="173"/>
      <c r="J145" s="173">
        <v>1495.9015544041451</v>
      </c>
      <c r="K145" s="173"/>
      <c r="L145" s="2">
        <v>5973</v>
      </c>
      <c r="S145" s="2">
        <v>2147</v>
      </c>
    </row>
    <row r="146" spans="1:19" x14ac:dyDescent="0.15">
      <c r="A146" s="2">
        <v>6</v>
      </c>
      <c r="B146" s="2" t="s">
        <v>127</v>
      </c>
      <c r="C146" s="173">
        <v>4403.7312526068818</v>
      </c>
      <c r="D146" s="173">
        <v>1418.3507885818562</v>
      </c>
      <c r="E146" s="173">
        <v>49.337949687174131</v>
      </c>
      <c r="F146" s="173">
        <v>780.8330943691343</v>
      </c>
      <c r="G146" s="173">
        <v>2101.0469890510949</v>
      </c>
      <c r="H146" s="173">
        <v>50.615387122002083</v>
      </c>
      <c r="I146" s="173"/>
      <c r="J146" s="173">
        <v>711.96989051094897</v>
      </c>
      <c r="K146" s="173"/>
      <c r="L146" s="2">
        <v>5973</v>
      </c>
      <c r="S146" s="2">
        <v>1952</v>
      </c>
    </row>
    <row r="147" spans="1:19" x14ac:dyDescent="0.15">
      <c r="A147" s="2">
        <v>6</v>
      </c>
      <c r="B147" s="2" t="s">
        <v>128</v>
      </c>
      <c r="C147" s="174">
        <v>2697.3767000000003</v>
      </c>
      <c r="D147" s="174">
        <v>1590.3999999999999</v>
      </c>
      <c r="E147" s="174">
        <v>100.77</v>
      </c>
      <c r="F147" s="174">
        <v>593</v>
      </c>
      <c r="G147" s="174">
        <v>156.10000000000002</v>
      </c>
      <c r="H147" s="174">
        <v>26.706700000000001</v>
      </c>
      <c r="I147" s="174"/>
      <c r="J147" s="174">
        <v>230.4</v>
      </c>
      <c r="K147" s="174"/>
      <c r="L147" s="174">
        <v>7027</v>
      </c>
      <c r="S147" s="2">
        <v>1562</v>
      </c>
    </row>
    <row r="148" spans="1:19" x14ac:dyDescent="0.15">
      <c r="A148" s="2">
        <v>6</v>
      </c>
      <c r="B148" s="2" t="s">
        <v>129</v>
      </c>
      <c r="C148" s="174">
        <v>2880.1665000000003</v>
      </c>
      <c r="D148" s="174">
        <v>2247.6999999999998</v>
      </c>
      <c r="E148" s="174">
        <v>102.14999999999999</v>
      </c>
      <c r="F148" s="174">
        <v>375.00000000000006</v>
      </c>
      <c r="G148" s="174">
        <v>126.80000000000001</v>
      </c>
      <c r="H148" s="174">
        <v>28.516500000000001</v>
      </c>
      <c r="I148" s="174"/>
      <c r="J148" s="174">
        <v>0</v>
      </c>
      <c r="K148" s="174"/>
      <c r="L148" s="174">
        <v>7027</v>
      </c>
      <c r="S148" s="2">
        <v>1562</v>
      </c>
    </row>
    <row r="149" spans="1:19" x14ac:dyDescent="0.15">
      <c r="A149" s="2">
        <v>6</v>
      </c>
      <c r="B149" s="2" t="s">
        <v>130</v>
      </c>
      <c r="C149" s="174">
        <v>2583.7214000000004</v>
      </c>
      <c r="D149" s="174">
        <v>1483.3</v>
      </c>
      <c r="E149" s="174">
        <v>109.58999999999999</v>
      </c>
      <c r="F149" s="174">
        <v>659.2</v>
      </c>
      <c r="G149" s="174">
        <v>306.05000000000007</v>
      </c>
      <c r="H149" s="174">
        <v>25.581400000000002</v>
      </c>
      <c r="I149" s="174"/>
      <c r="J149" s="174">
        <v>0</v>
      </c>
      <c r="K149" s="174"/>
      <c r="L149" s="174">
        <v>7027</v>
      </c>
      <c r="S149" s="2">
        <v>1562</v>
      </c>
    </row>
    <row r="150" spans="1:19" x14ac:dyDescent="0.15">
      <c r="A150" s="2">
        <v>6</v>
      </c>
      <c r="B150" s="2" t="s">
        <v>131</v>
      </c>
      <c r="C150" s="174">
        <v>5686.7241999999997</v>
      </c>
      <c r="D150" s="174">
        <v>5178.5999999999995</v>
      </c>
      <c r="E150" s="174">
        <v>112.47</v>
      </c>
      <c r="F150" s="174">
        <v>230.60000000000002</v>
      </c>
      <c r="G150" s="174">
        <v>108.75</v>
      </c>
      <c r="H150" s="174">
        <v>56.304200000000002</v>
      </c>
      <c r="I150" s="174"/>
      <c r="J150" s="174">
        <v>0</v>
      </c>
      <c r="K150" s="174"/>
      <c r="L150" s="174">
        <v>7027</v>
      </c>
      <c r="S150" s="2">
        <v>1562</v>
      </c>
    </row>
    <row r="151" spans="1:19" x14ac:dyDescent="0.15">
      <c r="A151" s="2">
        <v>6</v>
      </c>
      <c r="B151" s="2" t="s">
        <v>132</v>
      </c>
      <c r="C151" s="174">
        <v>1720.4946</v>
      </c>
      <c r="D151" s="174">
        <v>960.4</v>
      </c>
      <c r="E151" s="174">
        <v>93.509999999999991</v>
      </c>
      <c r="F151" s="174">
        <v>462.40000000000003</v>
      </c>
      <c r="G151" s="174">
        <v>115.15</v>
      </c>
      <c r="H151" s="174">
        <v>17.034600000000001</v>
      </c>
      <c r="I151" s="174"/>
      <c r="J151" s="174">
        <v>72</v>
      </c>
      <c r="K151" s="174"/>
      <c r="L151" s="174">
        <v>7027</v>
      </c>
      <c r="S151" s="2">
        <v>1562</v>
      </c>
    </row>
    <row r="152" spans="1:19" x14ac:dyDescent="0.15">
      <c r="A152" s="2">
        <v>6</v>
      </c>
      <c r="B152" s="2" t="s">
        <v>133</v>
      </c>
      <c r="C152" s="174">
        <v>1198.8699999999999</v>
      </c>
      <c r="D152" s="174">
        <v>716.8</v>
      </c>
      <c r="E152" s="174">
        <v>88.649999999999991</v>
      </c>
      <c r="F152" s="174">
        <v>266.40000000000003</v>
      </c>
      <c r="G152" s="174">
        <v>115.15</v>
      </c>
      <c r="H152" s="174">
        <v>11.870000000000001</v>
      </c>
      <c r="I152" s="174"/>
      <c r="J152" s="174">
        <v>0</v>
      </c>
      <c r="K152" s="174"/>
      <c r="L152" s="174">
        <v>7027</v>
      </c>
      <c r="S152" s="2">
        <v>1562</v>
      </c>
    </row>
    <row r="153" spans="1:19" x14ac:dyDescent="0.15">
      <c r="A153" s="2">
        <v>6</v>
      </c>
      <c r="B153" s="2" t="s">
        <v>134</v>
      </c>
      <c r="C153" s="174">
        <v>2863.6933999999997</v>
      </c>
      <c r="D153" s="174">
        <v>2370.8999999999996</v>
      </c>
      <c r="E153" s="174">
        <v>87.089999999999989</v>
      </c>
      <c r="F153" s="174">
        <v>265</v>
      </c>
      <c r="G153" s="174">
        <v>112.35000000000001</v>
      </c>
      <c r="H153" s="174">
        <v>28.353399999999997</v>
      </c>
      <c r="I153" s="174"/>
      <c r="J153" s="174">
        <v>0</v>
      </c>
      <c r="K153" s="174"/>
      <c r="L153" s="174">
        <v>7027</v>
      </c>
      <c r="S153" s="2">
        <v>1562</v>
      </c>
    </row>
    <row r="154" spans="1:19" x14ac:dyDescent="0.15">
      <c r="A154" s="2">
        <v>6</v>
      </c>
      <c r="B154" s="2" t="s">
        <v>135</v>
      </c>
      <c r="C154" s="174">
        <v>5426.1239999999998</v>
      </c>
      <c r="D154" s="174">
        <v>3495.7999999999997</v>
      </c>
      <c r="E154" s="174">
        <v>138.44999999999999</v>
      </c>
      <c r="F154" s="174">
        <v>1368</v>
      </c>
      <c r="G154" s="174">
        <v>137.15</v>
      </c>
      <c r="H154" s="174">
        <v>53.723999999999997</v>
      </c>
      <c r="I154" s="174"/>
      <c r="J154" s="174">
        <v>233</v>
      </c>
      <c r="K154" s="174"/>
      <c r="L154" s="174">
        <v>7027</v>
      </c>
      <c r="S154" s="2">
        <v>1562</v>
      </c>
    </row>
    <row r="155" spans="1:19" x14ac:dyDescent="0.15">
      <c r="A155" s="2">
        <v>6</v>
      </c>
      <c r="B155" s="2" t="s">
        <v>136</v>
      </c>
      <c r="C155" s="174">
        <v>3970.9564</v>
      </c>
      <c r="D155" s="174">
        <v>2470.2999999999997</v>
      </c>
      <c r="E155" s="174">
        <v>109.58999999999999</v>
      </c>
      <c r="F155" s="174">
        <v>798</v>
      </c>
      <c r="G155" s="174">
        <v>108.75</v>
      </c>
      <c r="H155" s="174">
        <v>39.316400000000002</v>
      </c>
      <c r="I155" s="174"/>
      <c r="J155" s="174">
        <v>445</v>
      </c>
      <c r="K155" s="174"/>
      <c r="L155" s="174">
        <v>7027</v>
      </c>
      <c r="S155" s="2">
        <v>1562</v>
      </c>
    </row>
    <row r="156" spans="1:19" x14ac:dyDescent="0.15">
      <c r="A156" s="2">
        <v>6</v>
      </c>
      <c r="B156" s="2" t="s">
        <v>137</v>
      </c>
      <c r="C156" s="174">
        <v>7062.2835999999998</v>
      </c>
      <c r="D156" s="174">
        <v>2580.8999999999996</v>
      </c>
      <c r="E156" s="174">
        <v>106.71</v>
      </c>
      <c r="F156" s="174">
        <v>1019</v>
      </c>
      <c r="G156" s="174">
        <v>146.75</v>
      </c>
      <c r="H156" s="174">
        <v>69.923599999999993</v>
      </c>
      <c r="I156" s="174"/>
      <c r="J156" s="174">
        <v>3139</v>
      </c>
      <c r="K156" s="174"/>
      <c r="L156" s="174">
        <v>7027</v>
      </c>
      <c r="S156" s="2">
        <v>1562</v>
      </c>
    </row>
    <row r="157" spans="1:19" x14ac:dyDescent="0.15">
      <c r="A157" s="2">
        <v>6</v>
      </c>
      <c r="B157" s="2" t="s">
        <v>138</v>
      </c>
      <c r="C157" s="174">
        <v>2162.5311999999999</v>
      </c>
      <c r="D157" s="174">
        <v>1375.5</v>
      </c>
      <c r="E157" s="174">
        <v>93.86999999999999</v>
      </c>
      <c r="F157" s="174">
        <v>303.39999999999998</v>
      </c>
      <c r="G157" s="174">
        <v>108.35000000000001</v>
      </c>
      <c r="H157" s="174">
        <v>21.411200000000001</v>
      </c>
      <c r="I157" s="174"/>
      <c r="J157" s="174">
        <v>260</v>
      </c>
      <c r="K157" s="174"/>
      <c r="L157" s="174">
        <v>7027</v>
      </c>
      <c r="S157" s="2">
        <v>1562</v>
      </c>
    </row>
    <row r="158" spans="1:19" x14ac:dyDescent="0.15">
      <c r="A158" s="2">
        <v>6</v>
      </c>
      <c r="B158" s="2" t="s">
        <v>139</v>
      </c>
      <c r="C158" s="174">
        <v>2954.5731999999998</v>
      </c>
      <c r="D158" s="174">
        <v>2506.6999999999998</v>
      </c>
      <c r="E158" s="174">
        <v>89.07</v>
      </c>
      <c r="F158" s="174">
        <v>217.20000000000002</v>
      </c>
      <c r="G158" s="174">
        <v>112.35000000000001</v>
      </c>
      <c r="H158" s="174">
        <v>29.253199999999996</v>
      </c>
      <c r="I158" s="174"/>
      <c r="J158" s="174">
        <v>0</v>
      </c>
      <c r="K158" s="174"/>
      <c r="L158" s="174">
        <v>7027</v>
      </c>
      <c r="S158" s="2">
        <v>1562</v>
      </c>
    </row>
    <row r="159" spans="1:19" x14ac:dyDescent="0.15">
      <c r="A159" s="2">
        <v>6</v>
      </c>
      <c r="B159" s="2" t="s">
        <v>140</v>
      </c>
      <c r="C159" s="174">
        <v>158</v>
      </c>
      <c r="D159" s="174">
        <v>0</v>
      </c>
      <c r="E159" s="174">
        <v>0</v>
      </c>
      <c r="F159" s="174">
        <v>158</v>
      </c>
      <c r="G159" s="174">
        <v>0</v>
      </c>
      <c r="H159" s="174">
        <v>0</v>
      </c>
      <c r="I159" s="174"/>
      <c r="J159" s="174">
        <v>0</v>
      </c>
      <c r="K159" s="174"/>
      <c r="L159" s="174">
        <v>0</v>
      </c>
      <c r="S159" s="2">
        <v>0</v>
      </c>
    </row>
    <row r="160" spans="1:19" x14ac:dyDescent="0.15">
      <c r="A160" s="2">
        <v>7</v>
      </c>
      <c r="B160" s="2" t="s">
        <v>115</v>
      </c>
    </row>
    <row r="161" spans="1:19" x14ac:dyDescent="0.15">
      <c r="A161" s="2">
        <v>7</v>
      </c>
      <c r="B161" s="2" t="s">
        <v>116</v>
      </c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S161" s="173"/>
    </row>
    <row r="162" spans="1:19" x14ac:dyDescent="0.15">
      <c r="A162" s="2">
        <v>7</v>
      </c>
      <c r="B162" s="2" t="s">
        <v>117</v>
      </c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S162" s="173"/>
    </row>
    <row r="163" spans="1:19" x14ac:dyDescent="0.15">
      <c r="A163" s="2">
        <v>7</v>
      </c>
      <c r="B163" s="2" t="s">
        <v>118</v>
      </c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S163" s="173"/>
    </row>
    <row r="164" spans="1:19" x14ac:dyDescent="0.15">
      <c r="A164" s="2">
        <v>7</v>
      </c>
      <c r="B164" s="2" t="s">
        <v>119</v>
      </c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S164" s="173"/>
    </row>
    <row r="165" spans="1:19" x14ac:dyDescent="0.15">
      <c r="A165" s="2">
        <v>7</v>
      </c>
      <c r="B165" s="2" t="s">
        <v>120</v>
      </c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S165" s="173"/>
    </row>
    <row r="166" spans="1:19" x14ac:dyDescent="0.15">
      <c r="A166" s="2">
        <v>7</v>
      </c>
      <c r="B166" s="2" t="s">
        <v>121</v>
      </c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S166" s="173"/>
    </row>
    <row r="167" spans="1:19" x14ac:dyDescent="0.15">
      <c r="A167" s="2">
        <v>7</v>
      </c>
      <c r="B167" s="2" t="s">
        <v>122</v>
      </c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S167" s="173"/>
    </row>
    <row r="168" spans="1:19" x14ac:dyDescent="0.15">
      <c r="A168" s="2">
        <v>7</v>
      </c>
      <c r="B168" s="2" t="s">
        <v>123</v>
      </c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S168" s="173"/>
    </row>
    <row r="169" spans="1:19" x14ac:dyDescent="0.15">
      <c r="A169" s="2">
        <v>7</v>
      </c>
      <c r="B169" s="2" t="s">
        <v>124</v>
      </c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S169" s="173"/>
    </row>
    <row r="170" spans="1:19" x14ac:dyDescent="0.15">
      <c r="A170" s="2">
        <v>7</v>
      </c>
      <c r="B170" s="2" t="s">
        <v>125</v>
      </c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S170" s="173"/>
    </row>
    <row r="171" spans="1:19" x14ac:dyDescent="0.15">
      <c r="A171" s="2">
        <v>7</v>
      </c>
      <c r="B171" s="2" t="s">
        <v>126</v>
      </c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S171" s="173"/>
    </row>
    <row r="172" spans="1:19" x14ac:dyDescent="0.15">
      <c r="A172" s="2">
        <v>7</v>
      </c>
      <c r="B172" s="2" t="s">
        <v>127</v>
      </c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S172" s="173"/>
    </row>
    <row r="173" spans="1:19" x14ac:dyDescent="0.15">
      <c r="A173" s="2">
        <v>7</v>
      </c>
      <c r="B173" s="2" t="s">
        <v>128</v>
      </c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S173" s="173"/>
    </row>
    <row r="174" spans="1:19" x14ac:dyDescent="0.15">
      <c r="A174" s="2">
        <v>7</v>
      </c>
      <c r="B174" s="2" t="s">
        <v>129</v>
      </c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</row>
    <row r="175" spans="1:19" x14ac:dyDescent="0.15">
      <c r="A175" s="2">
        <v>7</v>
      </c>
      <c r="B175" s="2" t="s">
        <v>130</v>
      </c>
    </row>
    <row r="176" spans="1:19" x14ac:dyDescent="0.15">
      <c r="A176" s="2">
        <v>7</v>
      </c>
      <c r="B176" s="2" t="s">
        <v>131</v>
      </c>
    </row>
    <row r="177" spans="1:2" x14ac:dyDescent="0.15">
      <c r="A177" s="2">
        <v>7</v>
      </c>
      <c r="B177" s="2" t="s">
        <v>132</v>
      </c>
    </row>
    <row r="178" spans="1:2" x14ac:dyDescent="0.15">
      <c r="A178" s="2">
        <v>7</v>
      </c>
      <c r="B178" s="2" t="s">
        <v>133</v>
      </c>
    </row>
    <row r="179" spans="1:2" x14ac:dyDescent="0.15">
      <c r="A179" s="2">
        <v>7</v>
      </c>
      <c r="B179" s="2" t="s">
        <v>134</v>
      </c>
    </row>
    <row r="180" spans="1:2" x14ac:dyDescent="0.15">
      <c r="A180" s="2">
        <v>7</v>
      </c>
      <c r="B180" s="2" t="s">
        <v>135</v>
      </c>
    </row>
    <row r="181" spans="1:2" x14ac:dyDescent="0.15">
      <c r="A181" s="2">
        <v>7</v>
      </c>
      <c r="B181" s="2" t="s">
        <v>136</v>
      </c>
    </row>
    <row r="182" spans="1:2" x14ac:dyDescent="0.15">
      <c r="A182" s="2">
        <v>7</v>
      </c>
      <c r="B182" s="2" t="s">
        <v>137</v>
      </c>
    </row>
    <row r="183" spans="1:2" x14ac:dyDescent="0.15">
      <c r="A183" s="2">
        <v>7</v>
      </c>
      <c r="B183" s="2" t="s">
        <v>138</v>
      </c>
    </row>
    <row r="184" spans="1:2" x14ac:dyDescent="0.15">
      <c r="A184" s="2">
        <v>7</v>
      </c>
      <c r="B184" s="2" t="s">
        <v>139</v>
      </c>
    </row>
    <row r="185" spans="1:2" x14ac:dyDescent="0.15">
      <c r="A185" s="2">
        <v>7</v>
      </c>
      <c r="B185" s="2" t="s">
        <v>140</v>
      </c>
    </row>
    <row r="186" spans="1:2" x14ac:dyDescent="0.15">
      <c r="A186" s="2">
        <v>8</v>
      </c>
      <c r="B186" s="2" t="s">
        <v>115</v>
      </c>
    </row>
    <row r="187" spans="1:2" x14ac:dyDescent="0.15">
      <c r="A187" s="2">
        <v>8</v>
      </c>
      <c r="B187" s="2" t="s">
        <v>116</v>
      </c>
    </row>
    <row r="188" spans="1:2" x14ac:dyDescent="0.15">
      <c r="A188" s="2">
        <v>8</v>
      </c>
      <c r="B188" s="2" t="s">
        <v>117</v>
      </c>
    </row>
    <row r="189" spans="1:2" x14ac:dyDescent="0.15">
      <c r="A189" s="2">
        <v>8</v>
      </c>
      <c r="B189" s="2" t="s">
        <v>118</v>
      </c>
    </row>
    <row r="190" spans="1:2" x14ac:dyDescent="0.15">
      <c r="A190" s="2">
        <v>8</v>
      </c>
      <c r="B190" s="2" t="s">
        <v>119</v>
      </c>
    </row>
    <row r="191" spans="1:2" x14ac:dyDescent="0.15">
      <c r="A191" s="2">
        <v>8</v>
      </c>
      <c r="B191" s="2" t="s">
        <v>120</v>
      </c>
    </row>
    <row r="192" spans="1:2" x14ac:dyDescent="0.15">
      <c r="A192" s="2">
        <v>8</v>
      </c>
      <c r="B192" s="2" t="s">
        <v>121</v>
      </c>
    </row>
    <row r="193" spans="1:2" x14ac:dyDescent="0.15">
      <c r="A193" s="2">
        <v>8</v>
      </c>
      <c r="B193" s="2" t="s">
        <v>122</v>
      </c>
    </row>
    <row r="194" spans="1:2" x14ac:dyDescent="0.15">
      <c r="A194" s="2">
        <v>8</v>
      </c>
      <c r="B194" s="2" t="s">
        <v>123</v>
      </c>
    </row>
    <row r="195" spans="1:2" x14ac:dyDescent="0.15">
      <c r="A195" s="2">
        <v>8</v>
      </c>
      <c r="B195" s="2" t="s">
        <v>124</v>
      </c>
    </row>
    <row r="196" spans="1:2" x14ac:dyDescent="0.15">
      <c r="A196" s="2">
        <v>8</v>
      </c>
      <c r="B196" s="2" t="s">
        <v>125</v>
      </c>
    </row>
    <row r="197" spans="1:2" x14ac:dyDescent="0.15">
      <c r="A197" s="2">
        <v>8</v>
      </c>
      <c r="B197" s="2" t="s">
        <v>126</v>
      </c>
    </row>
    <row r="198" spans="1:2" x14ac:dyDescent="0.15">
      <c r="A198" s="2">
        <v>8</v>
      </c>
      <c r="B198" s="2" t="s">
        <v>127</v>
      </c>
    </row>
    <row r="199" spans="1:2" x14ac:dyDescent="0.15">
      <c r="A199" s="2">
        <v>8</v>
      </c>
      <c r="B199" s="2" t="s">
        <v>128</v>
      </c>
    </row>
    <row r="200" spans="1:2" x14ac:dyDescent="0.15">
      <c r="A200" s="2">
        <v>8</v>
      </c>
      <c r="B200" s="2" t="s">
        <v>129</v>
      </c>
    </row>
    <row r="201" spans="1:2" x14ac:dyDescent="0.15">
      <c r="A201" s="2">
        <v>8</v>
      </c>
      <c r="B201" s="2" t="s">
        <v>130</v>
      </c>
    </row>
    <row r="202" spans="1:2" x14ac:dyDescent="0.15">
      <c r="A202" s="2">
        <v>8</v>
      </c>
      <c r="B202" s="2" t="s">
        <v>131</v>
      </c>
    </row>
    <row r="203" spans="1:2" x14ac:dyDescent="0.15">
      <c r="A203" s="2">
        <v>8</v>
      </c>
      <c r="B203" s="2" t="s">
        <v>132</v>
      </c>
    </row>
    <row r="204" spans="1:2" x14ac:dyDescent="0.15">
      <c r="A204" s="2">
        <v>8</v>
      </c>
      <c r="B204" s="2" t="s">
        <v>133</v>
      </c>
    </row>
    <row r="205" spans="1:2" x14ac:dyDescent="0.15">
      <c r="A205" s="2">
        <v>8</v>
      </c>
      <c r="B205" s="2" t="s">
        <v>134</v>
      </c>
    </row>
    <row r="206" spans="1:2" x14ac:dyDescent="0.15">
      <c r="A206" s="2">
        <v>8</v>
      </c>
      <c r="B206" s="2" t="s">
        <v>135</v>
      </c>
    </row>
    <row r="207" spans="1:2" x14ac:dyDescent="0.15">
      <c r="A207" s="2">
        <v>8</v>
      </c>
      <c r="B207" s="2" t="s">
        <v>136</v>
      </c>
    </row>
    <row r="208" spans="1:2" x14ac:dyDescent="0.15">
      <c r="A208" s="2">
        <v>8</v>
      </c>
      <c r="B208" s="2" t="s">
        <v>137</v>
      </c>
    </row>
    <row r="209" spans="1:2" x14ac:dyDescent="0.15">
      <c r="A209" s="2">
        <v>8</v>
      </c>
      <c r="B209" s="2" t="s">
        <v>138</v>
      </c>
    </row>
    <row r="210" spans="1:2" x14ac:dyDescent="0.15">
      <c r="A210" s="2">
        <v>8</v>
      </c>
      <c r="B210" s="2" t="s">
        <v>139</v>
      </c>
    </row>
    <row r="211" spans="1:2" x14ac:dyDescent="0.15">
      <c r="A211" s="2">
        <v>8</v>
      </c>
      <c r="B211" s="2" t="s">
        <v>140</v>
      </c>
    </row>
  </sheetData>
  <autoFilter ref="A3:B3"/>
  <sortState ref="B1:F11">
    <sortCondition ref="E3"/>
  </sortState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52"/>
  <sheetViews>
    <sheetView zoomScaleNormal="100" workbookViewId="0"/>
  </sheetViews>
  <sheetFormatPr defaultRowHeight="11.25" x14ac:dyDescent="0.15"/>
  <cols>
    <col min="1" max="1" width="6.5" style="2" bestFit="1" customWidth="1"/>
    <col min="2" max="2" width="9" style="2"/>
    <col min="3" max="3" width="2.625" style="2" customWidth="1"/>
    <col min="4" max="4" width="9" style="2"/>
    <col min="5" max="5" width="16.125" style="2" bestFit="1" customWidth="1"/>
    <col min="6" max="6" width="8" style="2" bestFit="1" customWidth="1"/>
    <col min="7" max="7" width="16.125" style="2" customWidth="1"/>
    <col min="8" max="8" width="12" style="2" customWidth="1"/>
    <col min="9" max="9" width="24.5" style="2" bestFit="1" customWidth="1"/>
    <col min="10" max="10" width="2.625" style="2" customWidth="1"/>
    <col min="11" max="11" width="12.25" style="2" bestFit="1" customWidth="1"/>
    <col min="12" max="12" width="2.625" style="2" customWidth="1"/>
    <col min="13" max="13" width="14.375" style="2" bestFit="1" customWidth="1"/>
    <col min="14" max="16384" width="9" style="2"/>
  </cols>
  <sheetData>
    <row r="1" spans="1:13" x14ac:dyDescent="0.15">
      <c r="D1" s="2" t="s">
        <v>22</v>
      </c>
    </row>
    <row r="2" spans="1:13" x14ac:dyDescent="0.15">
      <c r="A2" s="2" t="s">
        <v>33</v>
      </c>
      <c r="B2" s="2" t="s">
        <v>32</v>
      </c>
      <c r="D2" s="2" t="s">
        <v>23</v>
      </c>
      <c r="E2" s="2" t="s">
        <v>24</v>
      </c>
      <c r="F2" s="2" t="s">
        <v>94</v>
      </c>
      <c r="G2" s="2" t="s">
        <v>97</v>
      </c>
      <c r="H2" s="2" t="s">
        <v>95</v>
      </c>
      <c r="I2" s="2" t="s">
        <v>96</v>
      </c>
      <c r="K2" s="2" t="s">
        <v>60</v>
      </c>
      <c r="M2" s="2" t="s">
        <v>212</v>
      </c>
    </row>
    <row r="3" spans="1:13" x14ac:dyDescent="0.15">
      <c r="A3" s="2">
        <v>1</v>
      </c>
      <c r="B3" s="2" t="s">
        <v>25</v>
      </c>
      <c r="D3" s="115">
        <v>1</v>
      </c>
      <c r="E3" s="115" t="s">
        <v>98</v>
      </c>
      <c r="F3" s="115">
        <v>1</v>
      </c>
      <c r="G3" s="115"/>
      <c r="H3" s="2" t="str">
        <f>TEXT($D3,"00") &amp; TEXT($F3,"00")</f>
        <v>0101</v>
      </c>
      <c r="I3" s="2" t="str">
        <f>$E3&amp;IF(ISBLANK(G3)=TRUE,"","："&amp;$G3)</f>
        <v>事務所モデル</v>
      </c>
      <c r="K3" s="2" t="s">
        <v>58</v>
      </c>
      <c r="M3" s="2" t="s">
        <v>213</v>
      </c>
    </row>
    <row r="4" spans="1:13" x14ac:dyDescent="0.15">
      <c r="A4" s="2">
        <v>2</v>
      </c>
      <c r="B4" s="2" t="s">
        <v>26</v>
      </c>
      <c r="D4" s="115">
        <v>2</v>
      </c>
      <c r="E4" s="115" t="s">
        <v>99</v>
      </c>
      <c r="F4" s="115">
        <v>1</v>
      </c>
      <c r="G4" s="115"/>
      <c r="H4" s="2" t="str">
        <f t="shared" ref="H4:H28" si="0">TEXT($D4,"00") &amp; TEXT($F4,"00")</f>
        <v>0201</v>
      </c>
      <c r="I4" s="2" t="str">
        <f t="shared" ref="I4:I28" si="1">$E4&amp;IF(ISBLANK(G4)=TRUE,"","："&amp;$G4)</f>
        <v>ビジネスホテルモデル</v>
      </c>
      <c r="K4" s="2" t="s">
        <v>59</v>
      </c>
      <c r="M4" s="2" t="s">
        <v>81</v>
      </c>
    </row>
    <row r="5" spans="1:13" x14ac:dyDescent="0.15">
      <c r="A5" s="2">
        <v>3</v>
      </c>
      <c r="B5" s="2" t="s">
        <v>27</v>
      </c>
      <c r="D5" s="115">
        <v>3</v>
      </c>
      <c r="E5" s="115" t="s">
        <v>100</v>
      </c>
      <c r="F5" s="115">
        <v>1</v>
      </c>
      <c r="G5" s="115"/>
      <c r="H5" s="2" t="str">
        <f t="shared" si="0"/>
        <v>0301</v>
      </c>
      <c r="I5" s="2" t="str">
        <f t="shared" si="1"/>
        <v>シティホテルモデル</v>
      </c>
    </row>
    <row r="6" spans="1:13" x14ac:dyDescent="0.15">
      <c r="A6" s="2">
        <v>4</v>
      </c>
      <c r="B6" s="2" t="s">
        <v>28</v>
      </c>
      <c r="D6" s="115">
        <v>4</v>
      </c>
      <c r="E6" s="115" t="s">
        <v>101</v>
      </c>
      <c r="F6" s="115">
        <v>1</v>
      </c>
      <c r="G6" s="115"/>
      <c r="H6" s="2" t="str">
        <f t="shared" si="0"/>
        <v>0401</v>
      </c>
      <c r="I6" s="2" t="str">
        <f t="shared" si="1"/>
        <v>総合病院モデル</v>
      </c>
    </row>
    <row r="7" spans="1:13" x14ac:dyDescent="0.15">
      <c r="A7" s="2">
        <v>5</v>
      </c>
      <c r="B7" s="2" t="s">
        <v>29</v>
      </c>
      <c r="D7" s="115">
        <v>5</v>
      </c>
      <c r="E7" s="115" t="s">
        <v>102</v>
      </c>
      <c r="F7" s="115">
        <v>1</v>
      </c>
      <c r="G7" s="115"/>
      <c r="H7" s="2" t="str">
        <f t="shared" si="0"/>
        <v>0501</v>
      </c>
      <c r="I7" s="2" t="str">
        <f t="shared" si="1"/>
        <v>福祉施設モデル</v>
      </c>
    </row>
    <row r="8" spans="1:13" x14ac:dyDescent="0.15">
      <c r="A8" s="2">
        <v>6</v>
      </c>
      <c r="B8" s="2" t="s">
        <v>21</v>
      </c>
      <c r="D8" s="115">
        <v>6</v>
      </c>
      <c r="E8" s="115" t="s">
        <v>103</v>
      </c>
      <c r="F8" s="115">
        <v>1</v>
      </c>
      <c r="G8" s="115"/>
      <c r="H8" s="2" t="str">
        <f t="shared" si="0"/>
        <v>0601</v>
      </c>
      <c r="I8" s="2" t="str">
        <f t="shared" si="1"/>
        <v>クリニックモデル</v>
      </c>
    </row>
    <row r="9" spans="1:13" x14ac:dyDescent="0.15">
      <c r="A9" s="2">
        <v>7</v>
      </c>
      <c r="B9" s="2" t="s">
        <v>30</v>
      </c>
      <c r="D9" s="115">
        <v>7</v>
      </c>
      <c r="E9" s="115" t="s">
        <v>104</v>
      </c>
      <c r="F9" s="115">
        <v>1</v>
      </c>
      <c r="G9" s="115"/>
      <c r="H9" s="2" t="str">
        <f t="shared" si="0"/>
        <v>0701</v>
      </c>
      <c r="I9" s="2" t="str">
        <f t="shared" si="1"/>
        <v>学校モデル</v>
      </c>
    </row>
    <row r="10" spans="1:13" x14ac:dyDescent="0.15">
      <c r="A10" s="2">
        <v>8</v>
      </c>
      <c r="B10" s="2" t="s">
        <v>31</v>
      </c>
      <c r="D10" s="115">
        <v>8</v>
      </c>
      <c r="E10" s="115" t="s">
        <v>105</v>
      </c>
      <c r="F10" s="115">
        <v>1</v>
      </c>
      <c r="G10" s="115"/>
      <c r="H10" s="2" t="str">
        <f t="shared" si="0"/>
        <v>0801</v>
      </c>
      <c r="I10" s="2" t="str">
        <f t="shared" si="1"/>
        <v>幼稚園モデル</v>
      </c>
    </row>
    <row r="11" spans="1:13" x14ac:dyDescent="0.15">
      <c r="D11" s="115">
        <v>9</v>
      </c>
      <c r="E11" s="115" t="s">
        <v>106</v>
      </c>
      <c r="F11" s="115">
        <v>1</v>
      </c>
      <c r="G11" s="115"/>
      <c r="H11" s="2" t="str">
        <f t="shared" si="0"/>
        <v>0901</v>
      </c>
      <c r="I11" s="2" t="str">
        <f t="shared" si="1"/>
        <v>大学モデル</v>
      </c>
    </row>
    <row r="12" spans="1:13" x14ac:dyDescent="0.15">
      <c r="D12" s="115">
        <v>10</v>
      </c>
      <c r="E12" s="115" t="s">
        <v>107</v>
      </c>
      <c r="F12" s="115">
        <v>1</v>
      </c>
      <c r="G12" s="115"/>
      <c r="H12" s="2" t="str">
        <f t="shared" si="0"/>
        <v>1001</v>
      </c>
      <c r="I12" s="2" t="str">
        <f t="shared" si="1"/>
        <v>講堂モデル</v>
      </c>
    </row>
    <row r="13" spans="1:13" x14ac:dyDescent="0.15">
      <c r="D13" s="115">
        <v>11</v>
      </c>
      <c r="E13" s="115" t="s">
        <v>109</v>
      </c>
      <c r="F13" s="115">
        <v>1</v>
      </c>
      <c r="G13" s="115"/>
      <c r="H13" s="2" t="str">
        <f t="shared" si="0"/>
        <v>1101</v>
      </c>
      <c r="I13" s="2" t="str">
        <f t="shared" si="1"/>
        <v>大規模物販店舗モデル</v>
      </c>
    </row>
    <row r="14" spans="1:13" x14ac:dyDescent="0.15">
      <c r="D14" s="115">
        <v>12</v>
      </c>
      <c r="E14" s="115" t="s">
        <v>111</v>
      </c>
      <c r="F14" s="115">
        <v>1</v>
      </c>
      <c r="G14" s="115"/>
      <c r="H14" s="2" t="str">
        <f t="shared" si="0"/>
        <v>1201</v>
      </c>
      <c r="I14" s="2" t="str">
        <f t="shared" si="1"/>
        <v>小規模物販店舗モデル</v>
      </c>
    </row>
    <row r="15" spans="1:13" x14ac:dyDescent="0.15">
      <c r="D15" s="115">
        <v>13</v>
      </c>
      <c r="E15" s="115" t="s">
        <v>112</v>
      </c>
      <c r="F15" s="115">
        <v>1</v>
      </c>
      <c r="G15" s="115"/>
      <c r="H15" s="2" t="str">
        <f t="shared" si="0"/>
        <v>1301</v>
      </c>
      <c r="I15" s="2" t="str">
        <f t="shared" si="1"/>
        <v>飲食店モデル</v>
      </c>
    </row>
    <row r="16" spans="1:13" x14ac:dyDescent="0.15">
      <c r="D16" s="115">
        <v>14</v>
      </c>
      <c r="E16" s="115" t="s">
        <v>113</v>
      </c>
      <c r="F16" s="115">
        <v>1</v>
      </c>
      <c r="G16" s="115" t="s">
        <v>82</v>
      </c>
      <c r="H16" s="2" t="str">
        <f t="shared" si="0"/>
        <v>1401</v>
      </c>
      <c r="I16" s="2" t="str">
        <f t="shared" si="1"/>
        <v>集会所モデル：アスレチック場</v>
      </c>
    </row>
    <row r="17" spans="4:9" x14ac:dyDescent="0.15">
      <c r="D17" s="115">
        <v>14</v>
      </c>
      <c r="E17" s="115" t="s">
        <v>113</v>
      </c>
      <c r="F17" s="115">
        <v>2</v>
      </c>
      <c r="G17" s="115" t="s">
        <v>83</v>
      </c>
      <c r="H17" s="2" t="str">
        <f t="shared" si="0"/>
        <v>1402</v>
      </c>
      <c r="I17" s="2" t="str">
        <f t="shared" si="1"/>
        <v>集会所モデル：体育館</v>
      </c>
    </row>
    <row r="18" spans="4:9" x14ac:dyDescent="0.15">
      <c r="D18" s="115">
        <v>14</v>
      </c>
      <c r="E18" s="115" t="s">
        <v>113</v>
      </c>
      <c r="F18" s="115">
        <v>3</v>
      </c>
      <c r="G18" s="115" t="s">
        <v>84</v>
      </c>
      <c r="H18" s="2" t="str">
        <f t="shared" si="0"/>
        <v>1403</v>
      </c>
      <c r="I18" s="2" t="str">
        <f t="shared" si="1"/>
        <v>集会所モデル：公衆浴場</v>
      </c>
    </row>
    <row r="19" spans="4:9" x14ac:dyDescent="0.15">
      <c r="D19" s="115">
        <v>14</v>
      </c>
      <c r="E19" s="115" t="s">
        <v>113</v>
      </c>
      <c r="F19" s="115">
        <v>4</v>
      </c>
      <c r="G19" s="115" t="s">
        <v>85</v>
      </c>
      <c r="H19" s="2" t="str">
        <f t="shared" si="0"/>
        <v>1404</v>
      </c>
      <c r="I19" s="2" t="str">
        <f t="shared" si="1"/>
        <v>集会所モデル：映画館</v>
      </c>
    </row>
    <row r="20" spans="4:9" x14ac:dyDescent="0.15">
      <c r="D20" s="115">
        <v>14</v>
      </c>
      <c r="E20" s="115" t="s">
        <v>113</v>
      </c>
      <c r="F20" s="115">
        <v>5</v>
      </c>
      <c r="G20" s="115" t="s">
        <v>86</v>
      </c>
      <c r="H20" s="2" t="str">
        <f t="shared" si="0"/>
        <v>1405</v>
      </c>
      <c r="I20" s="2" t="str">
        <f t="shared" si="1"/>
        <v>集会所モデル：図書館</v>
      </c>
    </row>
    <row r="21" spans="4:9" x14ac:dyDescent="0.15">
      <c r="D21" s="115">
        <v>14</v>
      </c>
      <c r="E21" s="115" t="s">
        <v>113</v>
      </c>
      <c r="F21" s="115">
        <v>6</v>
      </c>
      <c r="G21" s="115" t="s">
        <v>87</v>
      </c>
      <c r="H21" s="2" t="str">
        <f t="shared" si="0"/>
        <v>1406</v>
      </c>
      <c r="I21" s="2" t="str">
        <f t="shared" si="1"/>
        <v>集会所モデル：博物館</v>
      </c>
    </row>
    <row r="22" spans="4:9" x14ac:dyDescent="0.15">
      <c r="D22" s="115">
        <v>14</v>
      </c>
      <c r="E22" s="115" t="s">
        <v>113</v>
      </c>
      <c r="F22" s="115">
        <v>7</v>
      </c>
      <c r="G22" s="115" t="s">
        <v>88</v>
      </c>
      <c r="H22" s="2" t="str">
        <f t="shared" si="0"/>
        <v>1407</v>
      </c>
      <c r="I22" s="2" t="str">
        <f t="shared" si="1"/>
        <v>集会所モデル：劇場</v>
      </c>
    </row>
    <row r="23" spans="4:9" x14ac:dyDescent="0.15">
      <c r="D23" s="115">
        <v>14</v>
      </c>
      <c r="E23" s="115" t="s">
        <v>113</v>
      </c>
      <c r="F23" s="115">
        <v>8</v>
      </c>
      <c r="G23" s="115" t="s">
        <v>89</v>
      </c>
      <c r="H23" s="2" t="str">
        <f t="shared" si="0"/>
        <v>1408</v>
      </c>
      <c r="I23" s="2" t="str">
        <f t="shared" si="1"/>
        <v>集会所モデル：カラオケボックス</v>
      </c>
    </row>
    <row r="24" spans="4:9" x14ac:dyDescent="0.15">
      <c r="D24" s="115">
        <v>14</v>
      </c>
      <c r="E24" s="115" t="s">
        <v>113</v>
      </c>
      <c r="F24" s="115">
        <v>9</v>
      </c>
      <c r="G24" s="115" t="s">
        <v>90</v>
      </c>
      <c r="H24" s="2" t="str">
        <f t="shared" si="0"/>
        <v>1409</v>
      </c>
      <c r="I24" s="2" t="str">
        <f t="shared" si="1"/>
        <v>集会所モデル：ボーリング場</v>
      </c>
    </row>
    <row r="25" spans="4:9" x14ac:dyDescent="0.15">
      <c r="D25" s="115">
        <v>14</v>
      </c>
      <c r="E25" s="115" t="s">
        <v>113</v>
      </c>
      <c r="F25" s="115">
        <v>10</v>
      </c>
      <c r="G25" s="115" t="s">
        <v>91</v>
      </c>
      <c r="H25" s="2" t="str">
        <f t="shared" si="0"/>
        <v>1410</v>
      </c>
      <c r="I25" s="2" t="str">
        <f t="shared" si="1"/>
        <v>集会所モデル：ぱちんこ屋</v>
      </c>
    </row>
    <row r="26" spans="4:9" x14ac:dyDescent="0.15">
      <c r="D26" s="115">
        <v>14</v>
      </c>
      <c r="E26" s="115" t="s">
        <v>113</v>
      </c>
      <c r="F26" s="115">
        <v>11</v>
      </c>
      <c r="G26" s="115" t="s">
        <v>92</v>
      </c>
      <c r="H26" s="2" t="str">
        <f t="shared" si="0"/>
        <v>1411</v>
      </c>
      <c r="I26" s="2" t="str">
        <f t="shared" si="1"/>
        <v>集会所モデル：競馬場又は競輪場</v>
      </c>
    </row>
    <row r="27" spans="4:9" x14ac:dyDescent="0.15">
      <c r="D27" s="115">
        <v>14</v>
      </c>
      <c r="E27" s="115" t="s">
        <v>113</v>
      </c>
      <c r="F27" s="115">
        <v>12</v>
      </c>
      <c r="G27" s="115" t="s">
        <v>93</v>
      </c>
      <c r="H27" s="2" t="str">
        <f t="shared" si="0"/>
        <v>1412</v>
      </c>
      <c r="I27" s="2" t="str">
        <f t="shared" si="1"/>
        <v>集会所モデル：社寺</v>
      </c>
    </row>
    <row r="28" spans="4:9" x14ac:dyDescent="0.15">
      <c r="D28" s="115">
        <v>15</v>
      </c>
      <c r="E28" s="115" t="s">
        <v>114</v>
      </c>
      <c r="F28" s="115">
        <v>1</v>
      </c>
      <c r="G28" s="115"/>
      <c r="H28" s="2" t="str">
        <f t="shared" si="0"/>
        <v>1501</v>
      </c>
      <c r="I28" s="2" t="str">
        <f t="shared" si="1"/>
        <v>工場モデル</v>
      </c>
    </row>
    <row r="30" spans="4:9" x14ac:dyDescent="0.15">
      <c r="D30" s="2" t="s">
        <v>202</v>
      </c>
    </row>
    <row r="46" spans="6:7" x14ac:dyDescent="0.15">
      <c r="F46" s="34"/>
      <c r="G46" s="34"/>
    </row>
    <row r="47" spans="6:7" x14ac:dyDescent="0.15">
      <c r="F47" s="35"/>
      <c r="G47" s="35"/>
    </row>
    <row r="51" spans="8:9" x14ac:dyDescent="0.15">
      <c r="H51" s="34"/>
      <c r="I51" s="34"/>
    </row>
    <row r="52" spans="8:9" x14ac:dyDescent="0.15">
      <c r="H52" s="35"/>
      <c r="I52" s="3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複数建物対応</vt:lpstr>
      <vt:lpstr>Data</vt:lpstr>
      <vt:lpstr>List</vt:lpstr>
      <vt:lpstr>List_Area</vt:lpstr>
      <vt:lpstr>List_AreaCD</vt:lpstr>
      <vt:lpstr>List_Calc_Bldg_Yoto</vt:lpstr>
      <vt:lpstr>List_Calc_Bldg_YotoCD</vt:lpstr>
      <vt:lpstr>List_Umu</vt:lpstr>
      <vt:lpstr>List_YoutoSu</vt:lpstr>
      <vt:lpstr>複数建物対応!Print_Area</vt:lpstr>
      <vt:lpstr>Rng_Umu_Ari</vt:lpstr>
      <vt:lpstr>Rng_Umu_Nashi</vt:lpstr>
      <vt:lpstr>Rng_YoutoSu_1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千代田区モデル建物法計算結果処理シート</dc:title>
  <dc:creator>千代田区</dc:creator>
  <cp:lastModifiedBy/>
  <dcterms:created xsi:type="dcterms:W3CDTF">2006-09-16T00:00:00Z</dcterms:created>
  <dcterms:modified xsi:type="dcterms:W3CDTF">2020-03-25T08:20:35Z</dcterms:modified>
</cp:coreProperties>
</file>