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codeName="ThisWorkbook" defaultThemeVersion="166925"/>
  <xr:revisionPtr revIDLastSave="0" documentId="13_ncr:1_{1A63FC6F-A0EA-43E8-83BA-F109410D01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1(R3)" sheetId="1" r:id="rId1"/>
    <sheet name="2-2(1)　収支状況（R3）" sheetId="2" r:id="rId2"/>
    <sheet name="2-2(2)歳入(R3) " sheetId="3" r:id="rId3"/>
    <sheet name="2-2(3)歳出（性質別）(R3)" sheetId="4" r:id="rId4"/>
    <sheet name="2-2(4)歳出（目的別）(R3)" sheetId="5" r:id="rId5"/>
    <sheet name="2-2(5)歳出財源(R3)" sheetId="6" r:id="rId6"/>
    <sheet name="2-3(R3)" sheetId="7" r:id="rId7"/>
    <sheet name="2-4(R3)" sheetId="8" r:id="rId8"/>
    <sheet name="2-5(R3)" sheetId="9" r:id="rId9"/>
    <sheet name="2-6(R3)" sheetId="10" r:id="rId10"/>
    <sheet name="2-7(R3) " sheetId="11" r:id="rId11"/>
    <sheet name="2-8(R3)" sheetId="12" r:id="rId12"/>
    <sheet name="2-9(R3) " sheetId="14" r:id="rId13"/>
    <sheet name="2-10(R3)" sheetId="15" r:id="rId14"/>
    <sheet name="2-11グラフ(R3)" sheetId="16" r:id="rId15"/>
    <sheet name="2-12(R3)" sheetId="17" r:id="rId16"/>
    <sheet name="2-13(R3)" sheetId="18" r:id="rId17"/>
    <sheet name="2-14(R3)" sheetId="19" r:id="rId18"/>
    <sheet name="2-15(R3)" sheetId="20" r:id="rId19"/>
    <sheet name="2-16(R3）" sheetId="21" r:id="rId20"/>
  </sheets>
  <definedNames>
    <definedName name="_xlnm.Print_Area" localSheetId="0">'2-1(R3)'!$A$1:$O$48</definedName>
    <definedName name="_xlnm.Print_Area" localSheetId="13">'2-10(R3)'!$A$1:$N$24</definedName>
    <definedName name="_xlnm.Print_Area" localSheetId="14">'2-11グラフ(R3)'!$A$1:$O$54</definedName>
    <definedName name="_xlnm.Print_Area" localSheetId="15">'2-12(R3)'!$A$1:$I$31</definedName>
    <definedName name="_xlnm.Print_Area" localSheetId="2">'2-2(2)歳入(R3) '!$A$1:$K$36,'2-2(2)歳入(R3) '!$L$36:$U$64</definedName>
    <definedName name="_xlnm.Print_Area" localSheetId="3">'2-2(3)歳出（性質別）(R3)'!$A$1:$K$26,'2-2(3)歳出（性質別）(R3)'!$O$27:$X$55</definedName>
    <definedName name="_xlnm.Print_Area" localSheetId="4">'2-2(4)歳出（目的別）(R3)'!$A$1:$K$26,'2-2(4)歳出（目的別）(R3)'!$F$27:$O$56</definedName>
    <definedName name="_xlnm.Print_Area" localSheetId="8">'2-5(R3)'!$A$1:$I$47</definedName>
    <definedName name="_xlnm.Print_Area" localSheetId="9">'2-6(R3)'!$A$1:$I$43</definedName>
    <definedName name="_xlnm.Print_Area" localSheetId="10">'2-7(R3) '!$A$1:$K$30</definedName>
    <definedName name="_xlnm.Print_Area" localSheetId="11">'2-8(R3)'!#REF!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1" l="1"/>
  <c r="J17" i="21"/>
  <c r="H17" i="21"/>
  <c r="L16" i="21"/>
  <c r="J16" i="21"/>
  <c r="H16" i="21"/>
  <c r="L14" i="21"/>
  <c r="L13" i="21"/>
  <c r="J13" i="21"/>
  <c r="H13" i="21"/>
  <c r="L12" i="21"/>
  <c r="J12" i="21"/>
  <c r="H12" i="21"/>
  <c r="L11" i="21"/>
  <c r="J11" i="21"/>
  <c r="H11" i="21"/>
  <c r="L10" i="21"/>
  <c r="J10" i="21"/>
  <c r="H10" i="21"/>
  <c r="L9" i="21"/>
  <c r="K9" i="21"/>
  <c r="I9" i="21"/>
  <c r="J9" i="21" s="1"/>
  <c r="G9" i="21"/>
  <c r="H9" i="21" s="1"/>
  <c r="K9" i="20" l="1"/>
  <c r="I9" i="20"/>
  <c r="I8" i="20"/>
  <c r="J23" i="20" s="1"/>
  <c r="J11" i="20" l="1"/>
  <c r="K8" i="20"/>
  <c r="J14" i="20"/>
  <c r="J16" i="20"/>
  <c r="J26" i="20"/>
  <c r="J28" i="20"/>
  <c r="J9" i="20"/>
  <c r="J13" i="20"/>
  <c r="J15" i="20"/>
  <c r="J21" i="20"/>
  <c r="J27" i="20"/>
  <c r="J10" i="20"/>
  <c r="L28" i="20" l="1"/>
  <c r="L26" i="20"/>
  <c r="L20" i="20"/>
  <c r="L16" i="20"/>
  <c r="L14" i="20"/>
  <c r="L12" i="20"/>
  <c r="L23" i="20"/>
  <c r="L22" i="20"/>
  <c r="L19" i="20"/>
  <c r="L11" i="20"/>
  <c r="L17" i="20"/>
  <c r="L10" i="20"/>
  <c r="L27" i="20"/>
  <c r="L25" i="20"/>
  <c r="L21" i="20"/>
  <c r="L18" i="20"/>
  <c r="L15" i="20"/>
  <c r="L13" i="20"/>
  <c r="L9" i="20"/>
  <c r="J8" i="19" l="1"/>
  <c r="K9" i="19" s="1"/>
  <c r="H8" i="19"/>
  <c r="I9" i="19" s="1"/>
  <c r="I10" i="19" l="1"/>
  <c r="I8" i="19" s="1"/>
  <c r="K10" i="19"/>
  <c r="K8" i="19" s="1"/>
  <c r="J8" i="18" l="1"/>
  <c r="K14" i="18" s="1"/>
  <c r="H8" i="18"/>
  <c r="I11" i="18" s="1"/>
  <c r="K11" i="18" l="1"/>
  <c r="I10" i="18"/>
  <c r="K13" i="18"/>
  <c r="K10" i="18"/>
  <c r="I14" i="18"/>
  <c r="K9" i="18"/>
  <c r="I9" i="18"/>
  <c r="I8" i="18" l="1"/>
  <c r="K8" i="18"/>
  <c r="F28" i="17" l="1"/>
  <c r="F27" i="17"/>
  <c r="I27" i="17" s="1"/>
  <c r="F13" i="17"/>
  <c r="F12" i="17"/>
  <c r="I12" i="17" s="1"/>
  <c r="H32" i="16" l="1"/>
  <c r="G32" i="16"/>
  <c r="F31" i="16"/>
  <c r="F30" i="16"/>
  <c r="H26" i="16"/>
  <c r="G26" i="16"/>
  <c r="F25" i="16"/>
  <c r="F24" i="16"/>
  <c r="H20" i="16"/>
  <c r="G20" i="16"/>
  <c r="F19" i="16"/>
  <c r="F18" i="16"/>
  <c r="H8" i="14" l="1"/>
  <c r="F8" i="14"/>
  <c r="K23" i="11" l="1"/>
  <c r="K22" i="11" s="1"/>
  <c r="K18" i="11"/>
  <c r="K12" i="11"/>
  <c r="K11" i="11" s="1"/>
  <c r="J8" i="11"/>
  <c r="K10" i="11" s="1"/>
  <c r="K8" i="11" s="1"/>
  <c r="H32" i="10" l="1"/>
  <c r="I40" i="10" s="1"/>
  <c r="I11" i="10"/>
  <c r="H8" i="10"/>
  <c r="I16" i="10" s="1"/>
  <c r="I13" i="10" l="1"/>
  <c r="I14" i="10"/>
  <c r="I8" i="10" s="1"/>
  <c r="I34" i="10"/>
  <c r="I32" i="10" s="1"/>
  <c r="H31" i="9" l="1"/>
  <c r="I42" i="9" s="1"/>
  <c r="I12" i="9"/>
  <c r="H9" i="9"/>
  <c r="I17" i="9" s="1"/>
  <c r="I19" i="9" l="1"/>
  <c r="I36" i="9"/>
  <c r="I13" i="9"/>
  <c r="I38" i="9"/>
  <c r="I10" i="9"/>
  <c r="I15" i="9"/>
  <c r="I32" i="9"/>
  <c r="I39" i="9"/>
  <c r="I11" i="9"/>
  <c r="I33" i="9"/>
  <c r="H23" i="8" l="1"/>
  <c r="I28" i="8" s="1"/>
  <c r="H8" i="8"/>
  <c r="I9" i="8" s="1"/>
  <c r="I25" i="8" l="1"/>
  <c r="I10" i="8"/>
  <c r="I24" i="8"/>
  <c r="I26" i="8"/>
  <c r="I11" i="8"/>
  <c r="I12" i="8"/>
  <c r="I8" i="8" l="1"/>
  <c r="H32" i="7"/>
  <c r="I45" i="7" s="1"/>
  <c r="H9" i="7"/>
  <c r="I20" i="7" s="1"/>
  <c r="I13" i="7" l="1"/>
  <c r="I35" i="7"/>
  <c r="I14" i="7"/>
  <c r="I32" i="7"/>
  <c r="I36" i="7"/>
  <c r="I10" i="7"/>
  <c r="I16" i="7"/>
  <c r="I33" i="7"/>
  <c r="I37" i="7"/>
  <c r="I12" i="7"/>
  <c r="I34" i="7"/>
  <c r="I9" i="7" l="1"/>
  <c r="J9" i="6" l="1"/>
  <c r="K19" i="6" s="1"/>
  <c r="H9" i="6"/>
  <c r="I17" i="6" s="1"/>
  <c r="N22" i="5"/>
  <c r="O22" i="5" s="1"/>
  <c r="P21" i="5"/>
  <c r="N21" i="5"/>
  <c r="Q21" i="5" s="1"/>
  <c r="P20" i="5"/>
  <c r="N20" i="5"/>
  <c r="O20" i="5" s="1"/>
  <c r="P19" i="5"/>
  <c r="N19" i="5"/>
  <c r="P18" i="5"/>
  <c r="N18" i="5"/>
  <c r="Q18" i="5" s="1"/>
  <c r="K18" i="5"/>
  <c r="P17" i="5"/>
  <c r="N17" i="5"/>
  <c r="Q17" i="5" s="1"/>
  <c r="P16" i="5"/>
  <c r="N16" i="5"/>
  <c r="P15" i="5"/>
  <c r="N15" i="5"/>
  <c r="P14" i="5"/>
  <c r="N14" i="5"/>
  <c r="Q14" i="5" s="1"/>
  <c r="P13" i="5"/>
  <c r="N13" i="5"/>
  <c r="Q13" i="5" s="1"/>
  <c r="K13" i="5"/>
  <c r="P12" i="5"/>
  <c r="N12" i="5"/>
  <c r="Q12" i="5" s="1"/>
  <c r="P11" i="5"/>
  <c r="N11" i="5"/>
  <c r="Q11" i="5" s="1"/>
  <c r="P10" i="5"/>
  <c r="N10" i="5"/>
  <c r="Q10" i="5" s="1"/>
  <c r="J9" i="5"/>
  <c r="K22" i="5" s="1"/>
  <c r="H9" i="5"/>
  <c r="I18" i="5" s="1"/>
  <c r="P22" i="4"/>
  <c r="N22" i="4"/>
  <c r="Q22" i="4" s="1"/>
  <c r="Q21" i="4"/>
  <c r="P21" i="4"/>
  <c r="N21" i="4"/>
  <c r="K21" i="4"/>
  <c r="Q20" i="4"/>
  <c r="P20" i="4"/>
  <c r="N20" i="4"/>
  <c r="Q19" i="4"/>
  <c r="P19" i="4"/>
  <c r="N19" i="4"/>
  <c r="P18" i="4"/>
  <c r="N18" i="4"/>
  <c r="Q18" i="4" s="1"/>
  <c r="Q17" i="4"/>
  <c r="P17" i="4"/>
  <c r="N17" i="4"/>
  <c r="O17" i="4" s="1"/>
  <c r="P16" i="4"/>
  <c r="N16" i="4"/>
  <c r="P15" i="4"/>
  <c r="N15" i="4"/>
  <c r="Q15" i="4" s="1"/>
  <c r="P14" i="4"/>
  <c r="N14" i="4"/>
  <c r="Q14" i="4" s="1"/>
  <c r="P13" i="4"/>
  <c r="N13" i="4"/>
  <c r="Q13" i="4" s="1"/>
  <c r="K13" i="4"/>
  <c r="P12" i="4"/>
  <c r="N12" i="4"/>
  <c r="Q12" i="4" s="1"/>
  <c r="P11" i="4"/>
  <c r="N11" i="4"/>
  <c r="Q11" i="4" s="1"/>
  <c r="P10" i="4"/>
  <c r="N10" i="4"/>
  <c r="Q10" i="4" s="1"/>
  <c r="J9" i="4"/>
  <c r="K16" i="4" s="1"/>
  <c r="H9" i="4"/>
  <c r="I21" i="4" s="1"/>
  <c r="P32" i="3"/>
  <c r="Q32" i="3" s="1"/>
  <c r="K32" i="3"/>
  <c r="R31" i="3"/>
  <c r="P31" i="3"/>
  <c r="I31" i="3"/>
  <c r="R30" i="3"/>
  <c r="P30" i="3"/>
  <c r="S30" i="3" s="1"/>
  <c r="R29" i="3"/>
  <c r="P29" i="3"/>
  <c r="R28" i="3"/>
  <c r="P28" i="3"/>
  <c r="S28" i="3" s="1"/>
  <c r="I28" i="3"/>
  <c r="R27" i="3"/>
  <c r="P27" i="3"/>
  <c r="S26" i="3"/>
  <c r="R26" i="3"/>
  <c r="P26" i="3"/>
  <c r="R25" i="3"/>
  <c r="P25" i="3"/>
  <c r="I25" i="3"/>
  <c r="S24" i="3"/>
  <c r="R24" i="3"/>
  <c r="I24" i="3"/>
  <c r="R23" i="3"/>
  <c r="P23" i="3"/>
  <c r="S23" i="3" s="1"/>
  <c r="I23" i="3"/>
  <c r="R22" i="3"/>
  <c r="P22" i="3"/>
  <c r="I22" i="3"/>
  <c r="S21" i="3"/>
  <c r="R21" i="3"/>
  <c r="P21" i="3"/>
  <c r="R20" i="3"/>
  <c r="P20" i="3"/>
  <c r="R19" i="3"/>
  <c r="P19" i="3"/>
  <c r="S19" i="3" s="1"/>
  <c r="I19" i="3"/>
  <c r="P18" i="3"/>
  <c r="S18" i="3" s="1"/>
  <c r="K18" i="3"/>
  <c r="S17" i="3"/>
  <c r="R17" i="3"/>
  <c r="P17" i="3"/>
  <c r="I17" i="3"/>
  <c r="R16" i="3"/>
  <c r="P16" i="3"/>
  <c r="S16" i="3" s="1"/>
  <c r="R15" i="3"/>
  <c r="P15" i="3"/>
  <c r="S15" i="3" s="1"/>
  <c r="R14" i="3"/>
  <c r="P14" i="3"/>
  <c r="S14" i="3" s="1"/>
  <c r="R13" i="3"/>
  <c r="P13" i="3"/>
  <c r="S13" i="3" s="1"/>
  <c r="S12" i="3"/>
  <c r="R12" i="3"/>
  <c r="P12" i="3"/>
  <c r="R11" i="3"/>
  <c r="P11" i="3"/>
  <c r="R10" i="3"/>
  <c r="P10" i="3"/>
  <c r="S10" i="3" s="1"/>
  <c r="J9" i="3"/>
  <c r="K12" i="3" s="1"/>
  <c r="H9" i="3"/>
  <c r="I18" i="3" s="1"/>
  <c r="J11" i="2"/>
  <c r="H11" i="2"/>
  <c r="I18" i="4" l="1"/>
  <c r="I22" i="4"/>
  <c r="K10" i="4"/>
  <c r="K14" i="4"/>
  <c r="I19" i="4"/>
  <c r="I29" i="3"/>
  <c r="I20" i="3"/>
  <c r="K10" i="5"/>
  <c r="K14" i="5"/>
  <c r="K20" i="5"/>
  <c r="K11" i="4"/>
  <c r="I30" i="3"/>
  <c r="I20" i="4"/>
  <c r="I21" i="3"/>
  <c r="Q20" i="5"/>
  <c r="K15" i="4"/>
  <c r="K11" i="3"/>
  <c r="I26" i="3"/>
  <c r="K11" i="5"/>
  <c r="Q11" i="3"/>
  <c r="K12" i="4"/>
  <c r="I27" i="3"/>
  <c r="K12" i="5"/>
  <c r="S25" i="3"/>
  <c r="Q25" i="3"/>
  <c r="Q16" i="4"/>
  <c r="O16" i="4"/>
  <c r="O21" i="5"/>
  <c r="Q15" i="5"/>
  <c r="O15" i="5"/>
  <c r="O18" i="4"/>
  <c r="O19" i="4"/>
  <c r="K31" i="3"/>
  <c r="K29" i="3"/>
  <c r="K27" i="3"/>
  <c r="K25" i="3"/>
  <c r="K24" i="3"/>
  <c r="K22" i="3"/>
  <c r="K20" i="3"/>
  <c r="K16" i="3"/>
  <c r="K17" i="3"/>
  <c r="K23" i="3"/>
  <c r="K19" i="3"/>
  <c r="K30" i="3"/>
  <c r="K28" i="3"/>
  <c r="K26" i="3"/>
  <c r="K21" i="3"/>
  <c r="Q12" i="3"/>
  <c r="K13" i="3"/>
  <c r="Q17" i="3"/>
  <c r="Q23" i="3"/>
  <c r="Q30" i="3"/>
  <c r="S31" i="3"/>
  <c r="Q31" i="3"/>
  <c r="O10" i="4"/>
  <c r="O11" i="4"/>
  <c r="O12" i="4"/>
  <c r="O13" i="4"/>
  <c r="O14" i="4"/>
  <c r="O15" i="4"/>
  <c r="O20" i="4"/>
  <c r="O21" i="4"/>
  <c r="O10" i="5"/>
  <c r="O11" i="5"/>
  <c r="O12" i="5"/>
  <c r="O13" i="5"/>
  <c r="O14" i="5"/>
  <c r="Q19" i="5"/>
  <c r="O19" i="5"/>
  <c r="K10" i="3"/>
  <c r="S11" i="3"/>
  <c r="Q13" i="3"/>
  <c r="K14" i="3"/>
  <c r="K15" i="3"/>
  <c r="Q21" i="3"/>
  <c r="S22" i="3"/>
  <c r="Q22" i="3"/>
  <c r="Q28" i="3"/>
  <c r="S29" i="3"/>
  <c r="Q29" i="3"/>
  <c r="O22" i="4"/>
  <c r="O18" i="5"/>
  <c r="Q10" i="3"/>
  <c r="Q14" i="3"/>
  <c r="Q15" i="3"/>
  <c r="Q19" i="3"/>
  <c r="S20" i="3"/>
  <c r="Q20" i="3"/>
  <c r="Q26" i="3"/>
  <c r="S27" i="3"/>
  <c r="Q27" i="3"/>
  <c r="Q16" i="5"/>
  <c r="O16" i="5"/>
  <c r="O17" i="5"/>
  <c r="K19" i="4"/>
  <c r="I17" i="5"/>
  <c r="I21" i="5"/>
  <c r="K11" i="6"/>
  <c r="K13" i="6"/>
  <c r="K15" i="6"/>
  <c r="K17" i="6"/>
  <c r="K18" i="4"/>
  <c r="I16" i="5"/>
  <c r="K17" i="5"/>
  <c r="I19" i="5"/>
  <c r="K21" i="5"/>
  <c r="I10" i="6"/>
  <c r="I12" i="6"/>
  <c r="I14" i="6"/>
  <c r="I16" i="6"/>
  <c r="K18" i="6"/>
  <c r="Q18" i="3"/>
  <c r="K22" i="4"/>
  <c r="I10" i="3"/>
  <c r="I11" i="3"/>
  <c r="I12" i="3"/>
  <c r="I13" i="3"/>
  <c r="I14" i="3"/>
  <c r="I15" i="3"/>
  <c r="I10" i="4"/>
  <c r="I11" i="4"/>
  <c r="I12" i="4"/>
  <c r="I13" i="4"/>
  <c r="I14" i="4"/>
  <c r="I15" i="4"/>
  <c r="I10" i="5"/>
  <c r="I11" i="5"/>
  <c r="I12" i="5"/>
  <c r="I13" i="5"/>
  <c r="I14" i="5"/>
  <c r="K15" i="5"/>
  <c r="K16" i="5"/>
  <c r="K19" i="5"/>
  <c r="K10" i="6"/>
  <c r="K12" i="6"/>
  <c r="K14" i="6"/>
  <c r="K16" i="6"/>
  <c r="I19" i="6"/>
  <c r="I11" i="6"/>
  <c r="I13" i="6"/>
  <c r="I15" i="6"/>
  <c r="K9" i="4" l="1"/>
  <c r="K9" i="5"/>
  <c r="I9" i="3"/>
  <c r="I9" i="4"/>
  <c r="K9" i="6"/>
  <c r="I9" i="5"/>
  <c r="I9" i="6"/>
  <c r="V15" i="3"/>
  <c r="V13" i="3"/>
  <c r="V11" i="3"/>
  <c r="U14" i="3"/>
  <c r="V14" i="3"/>
  <c r="V12" i="3"/>
  <c r="V10" i="3"/>
  <c r="U15" i="3"/>
  <c r="U11" i="3"/>
  <c r="U10" i="3"/>
  <c r="U13" i="3"/>
  <c r="U12" i="3"/>
  <c r="T13" i="5"/>
  <c r="T12" i="5"/>
  <c r="T11" i="5"/>
  <c r="T14" i="5"/>
  <c r="T10" i="5"/>
  <c r="T15" i="5"/>
  <c r="S14" i="5"/>
  <c r="S13" i="5"/>
  <c r="S12" i="5"/>
  <c r="S11" i="5"/>
  <c r="S10" i="5"/>
  <c r="S15" i="5"/>
  <c r="T15" i="4"/>
  <c r="T14" i="4"/>
  <c r="T13" i="4"/>
  <c r="T12" i="4"/>
  <c r="T11" i="4"/>
  <c r="T10" i="4"/>
  <c r="S15" i="4"/>
  <c r="S14" i="4"/>
  <c r="S13" i="4"/>
  <c r="S12" i="4"/>
  <c r="S11" i="4"/>
  <c r="S10" i="4"/>
  <c r="K9" i="3"/>
  <c r="V16" i="3" l="1"/>
  <c r="V17" i="3" s="1"/>
  <c r="T16" i="4"/>
  <c r="T18" i="4" s="1"/>
  <c r="T16" i="5"/>
  <c r="T18" i="5" s="1"/>
  <c r="L8" i="1" l="1"/>
  <c r="L9" i="1"/>
  <c r="N9" i="1"/>
  <c r="N8" i="1"/>
  <c r="N45" i="1" l="1"/>
  <c r="L45" i="1"/>
  <c r="N40" i="1"/>
  <c r="N35" i="1"/>
  <c r="L35" i="1"/>
  <c r="N30" i="1"/>
  <c r="L30" i="1"/>
  <c r="N25" i="1"/>
  <c r="L25" i="1"/>
  <c r="N20" i="1"/>
  <c r="L20" i="1"/>
  <c r="N15" i="1"/>
  <c r="L15" i="1"/>
  <c r="N10" i="1"/>
  <c r="L10" i="1"/>
</calcChain>
</file>

<file path=xl/sharedStrings.xml><?xml version="1.0" encoding="utf-8"?>
<sst xmlns="http://schemas.openxmlformats.org/spreadsheetml/2006/main" count="1088" uniqueCount="366">
  <si>
    <t>２．１　決算状況(総括）</t>
    <rPh sb="4" eb="6">
      <t>ケッサン</t>
    </rPh>
    <rPh sb="6" eb="8">
      <t>ジョウキョウ</t>
    </rPh>
    <rPh sb="9" eb="11">
      <t>ソウカツ</t>
    </rPh>
    <phoneticPr fontId="4"/>
  </si>
  <si>
    <t>（単位：千円）</t>
    <rPh sb="1" eb="3">
      <t>タンイ</t>
    </rPh>
    <rPh sb="4" eb="6">
      <t>センエン</t>
    </rPh>
    <phoneticPr fontId="4"/>
  </si>
  <si>
    <t>年度・区分</t>
    <rPh sb="0" eb="2">
      <t>ネンド</t>
    </rPh>
    <rPh sb="3" eb="5">
      <t>クブン</t>
    </rPh>
    <phoneticPr fontId="4"/>
  </si>
  <si>
    <t>令和元年度</t>
    <rPh sb="0" eb="4">
      <t>レイワモトネン</t>
    </rPh>
    <rPh sb="4" eb="5">
      <t>ド</t>
    </rPh>
    <phoneticPr fontId="3"/>
  </si>
  <si>
    <t>23区計（元年度）</t>
    <rPh sb="2" eb="3">
      <t>ク</t>
    </rPh>
    <rPh sb="3" eb="4">
      <t>ケイ</t>
    </rPh>
    <rPh sb="5" eb="6">
      <t>モト</t>
    </rPh>
    <rPh sb="6" eb="8">
      <t>ネンド</t>
    </rPh>
    <phoneticPr fontId="3"/>
  </si>
  <si>
    <t>区　分</t>
    <phoneticPr fontId="9"/>
  </si>
  <si>
    <t>歳入総額</t>
    <rPh sb="0" eb="2">
      <t>サイニュウ</t>
    </rPh>
    <rPh sb="2" eb="4">
      <t>ソウガク</t>
    </rPh>
    <phoneticPr fontId="4"/>
  </si>
  <si>
    <t>合計</t>
    <rPh sb="0" eb="1">
      <t>ゴウ</t>
    </rPh>
    <rPh sb="1" eb="2">
      <t>カイケイ</t>
    </rPh>
    <phoneticPr fontId="4"/>
  </si>
  <si>
    <t>歳出総額</t>
    <rPh sb="0" eb="2">
      <t>サイシュツ</t>
    </rPh>
    <rPh sb="2" eb="4">
      <t>ソウガク</t>
    </rPh>
    <phoneticPr fontId="4"/>
  </si>
  <si>
    <t>差  引  額</t>
    <rPh sb="0" eb="4">
      <t>サシヒキ</t>
    </rPh>
    <rPh sb="6" eb="7">
      <t>ガク</t>
    </rPh>
    <phoneticPr fontId="4"/>
  </si>
  <si>
    <t>普通会計</t>
    <rPh sb="0" eb="2">
      <t>フツウ</t>
    </rPh>
    <rPh sb="2" eb="4">
      <t>カイケイ</t>
    </rPh>
    <phoneticPr fontId="4"/>
  </si>
  <si>
    <t>国民健康保険事業会計</t>
    <rPh sb="0" eb="6">
      <t>コクミンケンコウホケン</t>
    </rPh>
    <rPh sb="6" eb="8">
      <t>ジギョウ</t>
    </rPh>
    <rPh sb="8" eb="10">
      <t>カイケイ</t>
    </rPh>
    <phoneticPr fontId="4"/>
  </si>
  <si>
    <t>後期高齢者医療事業会計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phoneticPr fontId="4"/>
  </si>
  <si>
    <t>介護保険事業会計
（保険事業勘定）</t>
    <rPh sb="0" eb="4">
      <t>カイゴホケン</t>
    </rPh>
    <rPh sb="4" eb="6">
      <t>ジギョウ</t>
    </rPh>
    <rPh sb="6" eb="8">
      <t>カイケイ</t>
    </rPh>
    <rPh sb="10" eb="12">
      <t>ホケン</t>
    </rPh>
    <phoneticPr fontId="4"/>
  </si>
  <si>
    <t>介護保険事業会計
（介護サービス事業勘定）</t>
    <rPh sb="0" eb="4">
      <t>カイゴホケン</t>
    </rPh>
    <rPh sb="4" eb="6">
      <t>ジギョウ</t>
    </rPh>
    <rPh sb="6" eb="8">
      <t>カイケイ</t>
    </rPh>
    <rPh sb="16" eb="20">
      <t>ジギョウカンジョウ</t>
    </rPh>
    <phoneticPr fontId="4"/>
  </si>
  <si>
    <t>公営企業会計
(駐車場整備事業）</t>
    <rPh sb="0" eb="1">
      <t>コウエキ</t>
    </rPh>
    <rPh sb="1" eb="2">
      <t>エイ</t>
    </rPh>
    <rPh sb="2" eb="4">
      <t>キギョウ</t>
    </rPh>
    <rPh sb="4" eb="6">
      <t>カイケイ</t>
    </rPh>
    <rPh sb="8" eb="11">
      <t>チュウシャジョウ</t>
    </rPh>
    <rPh sb="11" eb="13">
      <t>セイビ</t>
    </rPh>
    <rPh sb="13" eb="15">
      <t>ジギョウ</t>
    </rPh>
    <phoneticPr fontId="4"/>
  </si>
  <si>
    <t>-</t>
  </si>
  <si>
    <t>公営企業会計
(介護サービス事業）</t>
    <rPh sb="0" eb="1">
      <t>コウエキ</t>
    </rPh>
    <rPh sb="1" eb="2">
      <t>エイ</t>
    </rPh>
    <rPh sb="2" eb="4">
      <t>キギョウ</t>
    </rPh>
    <rPh sb="4" eb="6">
      <t>カイケイ</t>
    </rPh>
    <rPh sb="8" eb="10">
      <t>カイゴ</t>
    </rPh>
    <rPh sb="14" eb="16">
      <t>ジギョウ</t>
    </rPh>
    <phoneticPr fontId="4"/>
  </si>
  <si>
    <t>　資料：特別区決算状況</t>
    <rPh sb="1" eb="3">
      <t>シリョウ</t>
    </rPh>
    <rPh sb="4" eb="7">
      <t>トクベツク</t>
    </rPh>
    <rPh sb="7" eb="9">
      <t>ケッサン</t>
    </rPh>
    <rPh sb="9" eb="11">
      <t>ジョウキョウ</t>
    </rPh>
    <phoneticPr fontId="4"/>
  </si>
  <si>
    <t>２．２　普通会計決算状況</t>
    <rPh sb="4" eb="6">
      <t>フツウ</t>
    </rPh>
    <rPh sb="6" eb="8">
      <t>カイケイ</t>
    </rPh>
    <rPh sb="8" eb="10">
      <t>ケッサン</t>
    </rPh>
    <rPh sb="10" eb="12">
      <t>ジョウキョウ</t>
    </rPh>
    <phoneticPr fontId="4"/>
  </si>
  <si>
    <t>　(1)　収支状況</t>
    <rPh sb="5" eb="7">
      <t>シュウシ</t>
    </rPh>
    <rPh sb="7" eb="9">
      <t>ジョウキョウ</t>
    </rPh>
    <phoneticPr fontId="4"/>
  </si>
  <si>
    <t>令和元年度</t>
    <rPh sb="0" eb="5">
      <t>レイワモトネンド</t>
    </rPh>
    <phoneticPr fontId="3"/>
  </si>
  <si>
    <t>区　分</t>
    <rPh sb="0" eb="3">
      <t>クブン</t>
    </rPh>
    <phoneticPr fontId="4"/>
  </si>
  <si>
    <t>歳入歳出差引額</t>
    <rPh sb="0" eb="4">
      <t>サイニュウサイシュツ</t>
    </rPh>
    <rPh sb="4" eb="6">
      <t>サシヒキ</t>
    </rPh>
    <rPh sb="6" eb="7">
      <t>ガク</t>
    </rPh>
    <phoneticPr fontId="4"/>
  </si>
  <si>
    <t>翌年度に繰り越すべき財源</t>
    <rPh sb="0" eb="3">
      <t>ヨクネンド</t>
    </rPh>
    <rPh sb="4" eb="7">
      <t>クリコ</t>
    </rPh>
    <rPh sb="10" eb="12">
      <t>ザイゲン</t>
    </rPh>
    <phoneticPr fontId="4"/>
  </si>
  <si>
    <t>実質収支</t>
    <rPh sb="0" eb="2">
      <t>ジッシツ</t>
    </rPh>
    <rPh sb="2" eb="4">
      <t>シュウシ</t>
    </rPh>
    <phoneticPr fontId="4"/>
  </si>
  <si>
    <t>単年度収支</t>
    <rPh sb="0" eb="3">
      <t>タンネンド</t>
    </rPh>
    <rPh sb="3" eb="5">
      <t>シュウシ</t>
    </rPh>
    <phoneticPr fontId="4"/>
  </si>
  <si>
    <t>財政調整基金積立金</t>
    <rPh sb="0" eb="2">
      <t>ザイセイ</t>
    </rPh>
    <rPh sb="2" eb="4">
      <t>チョウセイ</t>
    </rPh>
    <rPh sb="4" eb="6">
      <t>キキン</t>
    </rPh>
    <rPh sb="6" eb="9">
      <t>ツミタテキン</t>
    </rPh>
    <phoneticPr fontId="4"/>
  </si>
  <si>
    <t>繰上償還額</t>
    <rPh sb="0" eb="2">
      <t>クリアゲ</t>
    </rPh>
    <rPh sb="2" eb="4">
      <t>ショウカン</t>
    </rPh>
    <rPh sb="4" eb="5">
      <t>ガク</t>
    </rPh>
    <phoneticPr fontId="4"/>
  </si>
  <si>
    <t>-</t>
    <phoneticPr fontId="3"/>
  </si>
  <si>
    <t>財政調整基金取崩し額</t>
    <rPh sb="0" eb="2">
      <t>ザイセイ</t>
    </rPh>
    <rPh sb="2" eb="4">
      <t>チョウセイ</t>
    </rPh>
    <rPh sb="4" eb="6">
      <t>キキン</t>
    </rPh>
    <rPh sb="6" eb="8">
      <t>トリクズ</t>
    </rPh>
    <rPh sb="9" eb="10">
      <t>ガク</t>
    </rPh>
    <phoneticPr fontId="4"/>
  </si>
  <si>
    <t>実質単年度収支</t>
    <rPh sb="0" eb="2">
      <t>ジッシツ</t>
    </rPh>
    <rPh sb="2" eb="5">
      <t>タンネンド</t>
    </rPh>
    <rPh sb="5" eb="7">
      <t>シュウシ</t>
    </rPh>
    <phoneticPr fontId="4"/>
  </si>
  <si>
    <t>　(2)　歳　　入</t>
    <rPh sb="5" eb="6">
      <t>トシ</t>
    </rPh>
    <rPh sb="8" eb="9">
      <t>イリ</t>
    </rPh>
    <phoneticPr fontId="4"/>
  </si>
  <si>
    <t>23区計（元年度）</t>
    <phoneticPr fontId="3"/>
  </si>
  <si>
    <t>23区計(19）</t>
  </si>
  <si>
    <t>構成比</t>
    <rPh sb="0" eb="3">
      <t>コウセイヒ</t>
    </rPh>
    <phoneticPr fontId="4"/>
  </si>
  <si>
    <t>グラフ用</t>
    <phoneticPr fontId="4"/>
  </si>
  <si>
    <t>TOP 6を探す</t>
    <rPh sb="6" eb="7">
      <t>サガ</t>
    </rPh>
    <phoneticPr fontId="4"/>
  </si>
  <si>
    <t>区分</t>
    <rPh sb="0" eb="2">
      <t>クブン</t>
    </rPh>
    <phoneticPr fontId="4"/>
  </si>
  <si>
    <t>調整</t>
    <rPh sb="0" eb="2">
      <t>チョウセイ</t>
    </rPh>
    <phoneticPr fontId="4"/>
  </si>
  <si>
    <t>額</t>
    <rPh sb="0" eb="1">
      <t>ガク</t>
    </rPh>
    <phoneticPr fontId="4"/>
  </si>
  <si>
    <t>順位</t>
    <rPh sb="0" eb="2">
      <t>ジュンイ</t>
    </rPh>
    <phoneticPr fontId="4"/>
  </si>
  <si>
    <t>TOP 6とその他を多い順にソート※自動計算ではない</t>
    <rPh sb="8" eb="9">
      <t>タ</t>
    </rPh>
    <rPh sb="10" eb="11">
      <t>オオ</t>
    </rPh>
    <rPh sb="12" eb="13">
      <t>ジュン</t>
    </rPh>
    <rPh sb="18" eb="20">
      <t>ジドウ</t>
    </rPh>
    <rPh sb="20" eb="22">
      <t>ケイサン</t>
    </rPh>
    <phoneticPr fontId="4"/>
  </si>
  <si>
    <t>特別区税</t>
    <rPh sb="0" eb="3">
      <t>トクベツク</t>
    </rPh>
    <rPh sb="3" eb="4">
      <t>ゼイ</t>
    </rPh>
    <phoneticPr fontId="4"/>
  </si>
  <si>
    <t>特別区税</t>
  </si>
  <si>
    <t>地方譲与税</t>
    <rPh sb="0" eb="2">
      <t>チホウ</t>
    </rPh>
    <rPh sb="2" eb="4">
      <t>ジョウヨ</t>
    </rPh>
    <rPh sb="4" eb="5">
      <t>ゼイ</t>
    </rPh>
    <phoneticPr fontId="4"/>
  </si>
  <si>
    <t>地方譲与税</t>
  </si>
  <si>
    <t>利子割交付金</t>
    <rPh sb="0" eb="2">
      <t>リシ</t>
    </rPh>
    <rPh sb="2" eb="3">
      <t>ワリ</t>
    </rPh>
    <rPh sb="3" eb="6">
      <t>コウフキン</t>
    </rPh>
    <phoneticPr fontId="4"/>
  </si>
  <si>
    <t>利子割交付金</t>
  </si>
  <si>
    <t>配当割交付金</t>
    <rPh sb="0" eb="2">
      <t>ハイトウ</t>
    </rPh>
    <rPh sb="2" eb="3">
      <t>ワ</t>
    </rPh>
    <rPh sb="3" eb="6">
      <t>コウフキン</t>
    </rPh>
    <phoneticPr fontId="4"/>
  </si>
  <si>
    <t>配当割交付金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</si>
  <si>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</si>
  <si>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株式等譲渡所得割交付金</t>
  </si>
  <si>
    <t>地方消費税交付金</t>
    <rPh sb="0" eb="2">
      <t>チホウ</t>
    </rPh>
    <rPh sb="2" eb="5">
      <t>ショウヒゼイ</t>
    </rPh>
    <rPh sb="5" eb="7">
      <t>コウフ</t>
    </rPh>
    <rPh sb="7" eb="8">
      <t>キン</t>
    </rPh>
    <phoneticPr fontId="4"/>
  </si>
  <si>
    <t>地方消費税交付金</t>
  </si>
  <si>
    <t>ゴルフ場利用税交付金</t>
    <rPh sb="0" eb="4">
      <t>ゴルフジョウ</t>
    </rPh>
    <rPh sb="4" eb="6">
      <t>リヨウ</t>
    </rPh>
    <rPh sb="6" eb="7">
      <t>ゼイ</t>
    </rPh>
    <rPh sb="7" eb="10">
      <t>コウフキン</t>
    </rPh>
    <phoneticPr fontId="4"/>
  </si>
  <si>
    <t xml:space="preserve">- </t>
  </si>
  <si>
    <t xml:space="preserve">- </t>
    <phoneticPr fontId="3"/>
  </si>
  <si>
    <t xml:space="preserve">- </t>
    <phoneticPr fontId="4"/>
  </si>
  <si>
    <t>ゴルフ場利用税交付金</t>
  </si>
  <si>
    <t>その他</t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</si>
  <si>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</si>
  <si>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自動車取得税交付金</t>
  </si>
  <si>
    <t>検算</t>
    <rPh sb="0" eb="2">
      <t>ケンザン</t>
    </rPh>
    <phoneticPr fontId="4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</si>
  <si>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3"/>
  </si>
  <si>
    <t>地方特例交付金等</t>
    <rPh sb="0" eb="2">
      <t>チホウ</t>
    </rPh>
    <rPh sb="2" eb="4">
      <t>トクレイ</t>
    </rPh>
    <rPh sb="4" eb="7">
      <t>コウフキン</t>
    </rPh>
    <rPh sb="7" eb="8">
      <t>トウ</t>
    </rPh>
    <phoneticPr fontId="4"/>
  </si>
  <si>
    <t>地方特例交付金等</t>
  </si>
  <si>
    <t>特別区財政調整交付金</t>
    <rPh sb="0" eb="3">
      <t>トクベツク</t>
    </rPh>
    <rPh sb="3" eb="5">
      <t>ザイセイ</t>
    </rPh>
    <rPh sb="5" eb="7">
      <t>チョウセイ</t>
    </rPh>
    <rPh sb="7" eb="10">
      <t>コウフキン</t>
    </rPh>
    <phoneticPr fontId="4"/>
  </si>
  <si>
    <t>特別区財政調整交付金</t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</si>
  <si>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</si>
  <si>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交通安全対策特別交付金</t>
  </si>
  <si>
    <t>分担金・負担金</t>
    <rPh sb="0" eb="3">
      <t>ブンタンキン</t>
    </rPh>
    <rPh sb="4" eb="7">
      <t>フタンキン</t>
    </rPh>
    <phoneticPr fontId="4"/>
  </si>
  <si>
    <t>分担金負担金</t>
  </si>
  <si>
    <t>使用料</t>
    <rPh sb="0" eb="3">
      <t>シヨウリョウ</t>
    </rPh>
    <phoneticPr fontId="4"/>
  </si>
  <si>
    <t>使用料</t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</si>
  <si>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</si>
  <si>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手数料</t>
    <rPh sb="0" eb="3">
      <t>テスウリョウ</t>
    </rPh>
    <phoneticPr fontId="4"/>
  </si>
  <si>
    <t>手数料</t>
  </si>
  <si>
    <t>国庫支出金</t>
    <rPh sb="0" eb="2">
      <t>コッコ</t>
    </rPh>
    <rPh sb="2" eb="5">
      <t>シシュツキン</t>
    </rPh>
    <phoneticPr fontId="4"/>
  </si>
  <si>
    <t>国庫支出金</t>
  </si>
  <si>
    <t>都支出金</t>
    <rPh sb="0" eb="1">
      <t>ミヤコ</t>
    </rPh>
    <rPh sb="1" eb="4">
      <t>シシュツキン</t>
    </rPh>
    <phoneticPr fontId="4"/>
  </si>
  <si>
    <t>都支出金</t>
  </si>
  <si>
    <t>財産収入</t>
    <rPh sb="0" eb="2">
      <t>ザイサン</t>
    </rPh>
    <rPh sb="2" eb="4">
      <t>シュウニュウ</t>
    </rPh>
    <phoneticPr fontId="4"/>
  </si>
  <si>
    <t>財産収入</t>
  </si>
  <si>
    <t>寄附金</t>
    <rPh sb="0" eb="3">
      <t>キフキン</t>
    </rPh>
    <phoneticPr fontId="4"/>
  </si>
  <si>
    <t>寄付金</t>
  </si>
  <si>
    <t>繰入金</t>
    <rPh sb="0" eb="3">
      <t>クリイレキン</t>
    </rPh>
    <phoneticPr fontId="4"/>
  </si>
  <si>
    <t>繰入金</t>
  </si>
  <si>
    <t>繰越金</t>
    <rPh sb="0" eb="3">
      <t>クリコシキン</t>
    </rPh>
    <phoneticPr fontId="4"/>
  </si>
  <si>
    <t>繰越金</t>
  </si>
  <si>
    <t>諸収入</t>
    <rPh sb="0" eb="1">
      <t>ショ</t>
    </rPh>
    <rPh sb="1" eb="3">
      <t>シュウニュウ</t>
    </rPh>
    <phoneticPr fontId="4"/>
  </si>
  <si>
    <t>諸収入</t>
  </si>
  <si>
    <t>特別区債</t>
    <rPh sb="0" eb="3">
      <t>トクベツク</t>
    </rPh>
    <rPh sb="3" eb="4">
      <t>サイム</t>
    </rPh>
    <phoneticPr fontId="4"/>
  </si>
  <si>
    <t>　(3)　歳　　出（性質別）</t>
    <rPh sb="5" eb="6">
      <t>トシ</t>
    </rPh>
    <rPh sb="8" eb="9">
      <t>デ</t>
    </rPh>
    <rPh sb="10" eb="12">
      <t>セイシツ</t>
    </rPh>
    <rPh sb="12" eb="13">
      <t>ベツ</t>
    </rPh>
    <phoneticPr fontId="4"/>
  </si>
  <si>
    <t>歳出総額</t>
    <rPh sb="0" eb="1">
      <t>サイニュウ</t>
    </rPh>
    <rPh sb="1" eb="2">
      <t>デ</t>
    </rPh>
    <rPh sb="2" eb="4">
      <t>ソウガク</t>
    </rPh>
    <phoneticPr fontId="4"/>
  </si>
  <si>
    <t>TOP 6とその他を多い順にソート</t>
    <rPh sb="8" eb="9">
      <t>タ</t>
    </rPh>
    <rPh sb="10" eb="11">
      <t>オオ</t>
    </rPh>
    <rPh sb="12" eb="13">
      <t>ジュン</t>
    </rPh>
    <phoneticPr fontId="4"/>
  </si>
  <si>
    <t>人件費</t>
    <rPh sb="0" eb="3">
      <t>ジンケンヒ</t>
    </rPh>
    <phoneticPr fontId="4"/>
  </si>
  <si>
    <t>人件費</t>
  </si>
  <si>
    <t>物件費</t>
    <rPh sb="0" eb="3">
      <t>ブッケンヒ</t>
    </rPh>
    <phoneticPr fontId="4"/>
  </si>
  <si>
    <t>物件費</t>
  </si>
  <si>
    <t>維持補修費</t>
    <rPh sb="0" eb="2">
      <t>イジ</t>
    </rPh>
    <rPh sb="2" eb="5">
      <t>ホシュウヒ</t>
    </rPh>
    <phoneticPr fontId="4"/>
  </si>
  <si>
    <t>維持補修費</t>
  </si>
  <si>
    <t>扶助費</t>
    <rPh sb="0" eb="3">
      <t>フジョヒ</t>
    </rPh>
    <phoneticPr fontId="4"/>
  </si>
  <si>
    <t>扶助費</t>
  </si>
  <si>
    <t>補助費等</t>
    <rPh sb="0" eb="2">
      <t>ホジョ</t>
    </rPh>
    <rPh sb="2" eb="3">
      <t>ヒ</t>
    </rPh>
    <rPh sb="3" eb="4">
      <t>ラ</t>
    </rPh>
    <phoneticPr fontId="4"/>
  </si>
  <si>
    <t>補助費等</t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</si>
  <si>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</si>
  <si>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普通建設事業費</t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</si>
  <si>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</si>
  <si>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災害復旧事業費</t>
  </si>
  <si>
    <t>失業対策事業費</t>
    <rPh sb="0" eb="2">
      <t>シツギョウ</t>
    </rPh>
    <rPh sb="2" eb="4">
      <t>タイサク</t>
    </rPh>
    <rPh sb="4" eb="7">
      <t>ジギョウヒ</t>
    </rPh>
    <phoneticPr fontId="4"/>
  </si>
  <si>
    <t>失業対策事業費</t>
  </si>
  <si>
    <t>公債費</t>
    <rPh sb="0" eb="2">
      <t>コウサイ</t>
    </rPh>
    <rPh sb="2" eb="3">
      <t>ヒ</t>
    </rPh>
    <phoneticPr fontId="4"/>
  </si>
  <si>
    <t>公債費</t>
  </si>
  <si>
    <t>積立金</t>
    <rPh sb="0" eb="3">
      <t>ツミタテキン</t>
    </rPh>
    <phoneticPr fontId="4"/>
  </si>
  <si>
    <t>積立金</t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</si>
  <si>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</si>
  <si>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投資及び出資金</t>
  </si>
  <si>
    <t>貸付金</t>
    <rPh sb="0" eb="3">
      <t>カシツケキン</t>
    </rPh>
    <phoneticPr fontId="4"/>
  </si>
  <si>
    <t>貸付金</t>
  </si>
  <si>
    <t>繰出金</t>
    <rPh sb="0" eb="2">
      <t>クリダ</t>
    </rPh>
    <rPh sb="2" eb="3">
      <t>キン</t>
    </rPh>
    <phoneticPr fontId="4"/>
  </si>
  <si>
    <t>繰出金</t>
  </si>
  <si>
    <t>　(4)　歳　　出（目的別）</t>
    <rPh sb="5" eb="6">
      <t>トシ</t>
    </rPh>
    <rPh sb="8" eb="9">
      <t>デ</t>
    </rPh>
    <rPh sb="10" eb="12">
      <t>モクテキ</t>
    </rPh>
    <rPh sb="12" eb="13">
      <t>ベツ</t>
    </rPh>
    <phoneticPr fontId="4"/>
  </si>
  <si>
    <t>歳出総額</t>
    <rPh sb="0" eb="1">
      <t>サイニュウ</t>
    </rPh>
    <rPh sb="1" eb="2">
      <t>デ</t>
    </rPh>
    <rPh sb="2" eb="3">
      <t>ソウ</t>
    </rPh>
    <rPh sb="3" eb="4">
      <t>ソウガク</t>
    </rPh>
    <phoneticPr fontId="4"/>
  </si>
  <si>
    <t>議会費</t>
    <rPh sb="0" eb="2">
      <t>ギカイ</t>
    </rPh>
    <rPh sb="2" eb="3">
      <t>ヒ</t>
    </rPh>
    <phoneticPr fontId="4"/>
  </si>
  <si>
    <t>議会費</t>
  </si>
  <si>
    <t>総務費</t>
    <rPh sb="0" eb="3">
      <t>ソウムヒ</t>
    </rPh>
    <phoneticPr fontId="4"/>
  </si>
  <si>
    <t>総務費</t>
  </si>
  <si>
    <t>民生費</t>
    <rPh sb="0" eb="2">
      <t>ミンセイ</t>
    </rPh>
    <rPh sb="2" eb="3">
      <t>ヒ</t>
    </rPh>
    <phoneticPr fontId="4"/>
  </si>
  <si>
    <t>民生費</t>
  </si>
  <si>
    <t>衛生費</t>
    <rPh sb="0" eb="3">
      <t>エイセイヒ</t>
    </rPh>
    <phoneticPr fontId="4"/>
  </si>
  <si>
    <t>衛生費</t>
  </si>
  <si>
    <t>労働費</t>
    <rPh sb="0" eb="3">
      <t>ロウドウヒ</t>
    </rPh>
    <phoneticPr fontId="4"/>
  </si>
  <si>
    <t>労働費</t>
  </si>
  <si>
    <t>農林水産業費</t>
    <rPh sb="0" eb="5">
      <t>ノウリンスイサンギョウ</t>
    </rPh>
    <rPh sb="5" eb="6">
      <t>ヒ</t>
    </rPh>
    <phoneticPr fontId="4"/>
  </si>
  <si>
    <t>農林水産費（農業費）</t>
  </si>
  <si>
    <t>商工費</t>
    <rPh sb="0" eb="2">
      <t>ショウコウ</t>
    </rPh>
    <rPh sb="2" eb="3">
      <t>ヒ</t>
    </rPh>
    <phoneticPr fontId="4"/>
  </si>
  <si>
    <t>商工費</t>
  </si>
  <si>
    <t>その他</t>
    <rPh sb="2" eb="3">
      <t>タ</t>
    </rPh>
    <phoneticPr fontId="4"/>
  </si>
  <si>
    <t>土木費</t>
    <rPh sb="0" eb="2">
      <t>ドボク</t>
    </rPh>
    <rPh sb="2" eb="3">
      <t>ヒ</t>
    </rPh>
    <phoneticPr fontId="4"/>
  </si>
  <si>
    <t>土木費</t>
  </si>
  <si>
    <t>消防費</t>
    <rPh sb="0" eb="2">
      <t>ショウボウ</t>
    </rPh>
    <rPh sb="2" eb="3">
      <t>ヒ</t>
    </rPh>
    <phoneticPr fontId="4"/>
  </si>
  <si>
    <t>消防費</t>
  </si>
  <si>
    <t>教育費</t>
    <rPh sb="0" eb="3">
      <t>キョウイクヒ</t>
    </rPh>
    <phoneticPr fontId="4"/>
  </si>
  <si>
    <t>教育費</t>
  </si>
  <si>
    <t>災害復旧費</t>
    <rPh sb="0" eb="2">
      <t>サイガイ</t>
    </rPh>
    <rPh sb="2" eb="5">
      <t>フッキュウヒ</t>
    </rPh>
    <phoneticPr fontId="4"/>
  </si>
  <si>
    <t>災害復旧費</t>
  </si>
  <si>
    <t>諸支出金</t>
    <rPh sb="0" eb="1">
      <t>ショ</t>
    </rPh>
    <rPh sb="1" eb="3">
      <t>シシュツ</t>
    </rPh>
    <rPh sb="3" eb="4">
      <t>キン</t>
    </rPh>
    <phoneticPr fontId="4"/>
  </si>
  <si>
    <t xml:space="preserve">　資料：特別区決算状況 </t>
    <rPh sb="1" eb="3">
      <t>シリョウ</t>
    </rPh>
    <rPh sb="4" eb="7">
      <t>トクベツク</t>
    </rPh>
    <rPh sb="7" eb="9">
      <t>ケッサン</t>
    </rPh>
    <rPh sb="9" eb="11">
      <t>ジョウキョウ</t>
    </rPh>
    <phoneticPr fontId="4"/>
  </si>
  <si>
    <t>　(5)　歳出財源</t>
    <rPh sb="5" eb="7">
      <t>サイシュツ</t>
    </rPh>
    <rPh sb="7" eb="9">
      <t>ザイゲン</t>
    </rPh>
    <phoneticPr fontId="4"/>
  </si>
  <si>
    <t>（単位：千円）</t>
    <phoneticPr fontId="4"/>
  </si>
  <si>
    <t>使用料･手数料</t>
    <rPh sb="0" eb="3">
      <t>シヨウリョウ</t>
    </rPh>
    <rPh sb="4" eb="7">
      <t>テスウリョウ</t>
    </rPh>
    <phoneticPr fontId="4"/>
  </si>
  <si>
    <t>分担金･負担金･寄附金</t>
    <rPh sb="0" eb="3">
      <t>ブンタンキン</t>
    </rPh>
    <rPh sb="4" eb="7">
      <t>フタンキン</t>
    </rPh>
    <rPh sb="8" eb="11">
      <t>キフキン</t>
    </rPh>
    <phoneticPr fontId="4"/>
  </si>
  <si>
    <t>諸収入</t>
    <rPh sb="0" eb="3">
      <t>ショシュウニュウ</t>
    </rPh>
    <phoneticPr fontId="4"/>
  </si>
  <si>
    <t>特別区債</t>
    <rPh sb="0" eb="2">
      <t>トクベツ</t>
    </rPh>
    <rPh sb="2" eb="3">
      <t>ク</t>
    </rPh>
    <rPh sb="3" eb="4">
      <t>サイム</t>
    </rPh>
    <phoneticPr fontId="4"/>
  </si>
  <si>
    <t>税等</t>
    <rPh sb="0" eb="1">
      <t>ゼイ</t>
    </rPh>
    <rPh sb="1" eb="2">
      <t>ラ</t>
    </rPh>
    <phoneticPr fontId="4"/>
  </si>
  <si>
    <t>２．３　国民健康保険事業会計決算状況</t>
    <rPh sb="4" eb="6">
      <t>コクミン</t>
    </rPh>
    <rPh sb="6" eb="10">
      <t>ケンコウホケン</t>
    </rPh>
    <rPh sb="10" eb="12">
      <t>ジギョウ</t>
    </rPh>
    <rPh sb="12" eb="14">
      <t>カイケイ</t>
    </rPh>
    <rPh sb="14" eb="16">
      <t>ケッサン</t>
    </rPh>
    <rPh sb="16" eb="18">
      <t>ジョウキョウ</t>
    </rPh>
    <phoneticPr fontId="4"/>
  </si>
  <si>
    <t>　(1)　歳　　入</t>
    <rPh sb="5" eb="6">
      <t>トシ</t>
    </rPh>
    <rPh sb="8" eb="9">
      <t>イリ</t>
    </rPh>
    <phoneticPr fontId="4"/>
  </si>
  <si>
    <t>保険料</t>
    <rPh sb="0" eb="3">
      <t>ホケンリョウ</t>
    </rPh>
    <phoneticPr fontId="4"/>
  </si>
  <si>
    <t>一部負担金</t>
    <rPh sb="0" eb="2">
      <t>イチブ</t>
    </rPh>
    <rPh sb="2" eb="5">
      <t>フタンキン</t>
    </rPh>
    <phoneticPr fontId="4"/>
  </si>
  <si>
    <t>他会計繰入金</t>
    <rPh sb="0" eb="1">
      <t>ホカ</t>
    </rPh>
    <rPh sb="1" eb="3">
      <t>カイケイ</t>
    </rPh>
    <rPh sb="3" eb="6">
      <t>クリイレキン</t>
    </rPh>
    <phoneticPr fontId="4"/>
  </si>
  <si>
    <t>基金繰入金</t>
    <rPh sb="0" eb="2">
      <t>キキン</t>
    </rPh>
    <rPh sb="2" eb="5">
      <t>クリイレキン</t>
    </rPh>
    <phoneticPr fontId="4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</si>
  <si>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4"/>
  </si>
  <si>
    <t>前期高齢者交付金</t>
    <rPh sb="0" eb="2">
      <t>ゼンキ</t>
    </rPh>
    <rPh sb="2" eb="5">
      <t>コウレイシャ</t>
    </rPh>
    <rPh sb="5" eb="8">
      <t>コウフキン</t>
    </rPh>
    <phoneticPr fontId="4"/>
  </si>
  <si>
    <t>共同事業交付金</t>
    <rPh sb="0" eb="2">
      <t>キョウドウ</t>
    </rPh>
    <rPh sb="2" eb="4">
      <t>ジギョウ</t>
    </rPh>
    <rPh sb="4" eb="7">
      <t>コウフキン</t>
    </rPh>
    <phoneticPr fontId="4"/>
  </si>
  <si>
    <t>その他の収入</t>
    <rPh sb="0" eb="3">
      <t>ソノタ</t>
    </rPh>
    <rPh sb="4" eb="6">
      <t>シュウニュウ</t>
    </rPh>
    <phoneticPr fontId="4"/>
  </si>
  <si>
    <t>　(2)　歳　　出</t>
    <rPh sb="5" eb="6">
      <t>トシ</t>
    </rPh>
    <rPh sb="8" eb="9">
      <t>デ</t>
    </rPh>
    <phoneticPr fontId="4"/>
  </si>
  <si>
    <t>保険給付費</t>
    <rPh sb="0" eb="2">
      <t>ホケン</t>
    </rPh>
    <rPh sb="2" eb="4">
      <t>キュウフ</t>
    </rPh>
    <rPh sb="4" eb="5">
      <t>ヒ</t>
    </rPh>
    <phoneticPr fontId="4"/>
  </si>
  <si>
    <t>国民健康保険事業費納付金</t>
    <rPh sb="0" eb="2">
      <t>コクミン</t>
    </rPh>
    <rPh sb="2" eb="4">
      <t>ケンコウ</t>
    </rPh>
    <rPh sb="4" eb="6">
      <t>ホケン</t>
    </rPh>
    <rPh sb="6" eb="9">
      <t>ジギョウヒ</t>
    </rPh>
    <rPh sb="9" eb="12">
      <t>ノウフキン</t>
    </rPh>
    <phoneticPr fontId="4"/>
  </si>
  <si>
    <t>保健事業費</t>
    <rPh sb="0" eb="2">
      <t>ホケン</t>
    </rPh>
    <rPh sb="2" eb="4">
      <t>ジギョウ</t>
    </rPh>
    <rPh sb="4" eb="5">
      <t>ヒ</t>
    </rPh>
    <phoneticPr fontId="4"/>
  </si>
  <si>
    <t>基金積立金</t>
    <rPh sb="0" eb="2">
      <t>キキン</t>
    </rPh>
    <rPh sb="2" eb="5">
      <t>ツミタテキン</t>
    </rPh>
    <phoneticPr fontId="4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</si>
  <si>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4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</si>
  <si>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4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</si>
  <si>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4"/>
  </si>
  <si>
    <t>介護給付費納付金</t>
    <rPh sb="0" eb="2">
      <t>カイゴホケン</t>
    </rPh>
    <rPh sb="2" eb="4">
      <t>キュウフ</t>
    </rPh>
    <rPh sb="4" eb="5">
      <t>ヒ</t>
    </rPh>
    <rPh sb="5" eb="8">
      <t>ノウフキン</t>
    </rPh>
    <phoneticPr fontId="4"/>
  </si>
  <si>
    <t>共同事業拠出金</t>
    <rPh sb="0" eb="2">
      <t>キョウドウ</t>
    </rPh>
    <rPh sb="2" eb="4">
      <t>ジギョウ</t>
    </rPh>
    <rPh sb="4" eb="7">
      <t>キョシュツキン</t>
    </rPh>
    <phoneticPr fontId="4"/>
  </si>
  <si>
    <t>その他の支出</t>
    <rPh sb="0" eb="3">
      <t>ソノタ</t>
    </rPh>
    <rPh sb="4" eb="6">
      <t>シシュツ</t>
    </rPh>
    <phoneticPr fontId="4"/>
  </si>
  <si>
    <t>２．４　後期高齢者医療事業会計決算状況</t>
    <phoneticPr fontId="4"/>
  </si>
  <si>
    <t>　(1)　歳　入</t>
  </si>
  <si>
    <t>（単位：千円）</t>
  </si>
  <si>
    <t>年度・区分</t>
  </si>
  <si>
    <t>平成17年度</t>
  </si>
  <si>
    <t>区　分</t>
    <phoneticPr fontId="3"/>
  </si>
  <si>
    <t>構成比</t>
  </si>
  <si>
    <t>歳入総額</t>
  </si>
  <si>
    <t>後期高齢者医療保険料</t>
  </si>
  <si>
    <t>その他の収入</t>
  </si>
  <si>
    <t>　資料：特別区決算状況</t>
  </si>
  <si>
    <t>　(2)　歳　出</t>
  </si>
  <si>
    <t>区　分</t>
  </si>
  <si>
    <t>歳出総額</t>
  </si>
  <si>
    <t>後期高齢者医療広域連合納付金</t>
  </si>
  <si>
    <t>前年度繰上充用金</t>
  </si>
  <si>
    <t>その他の支出</t>
  </si>
  <si>
    <t>２．５　介護保険事業会計決算状況（保険事業勘定）</t>
    <phoneticPr fontId="4"/>
  </si>
  <si>
    <t>保険料</t>
  </si>
  <si>
    <t>支払基金交付金</t>
  </si>
  <si>
    <t>相互財政安定化事業交付金</t>
    <rPh sb="0" eb="2">
      <t>ソウゴ</t>
    </rPh>
    <rPh sb="2" eb="4">
      <t>ザイセイ</t>
    </rPh>
    <rPh sb="4" eb="7">
      <t>アンテイカ</t>
    </rPh>
    <rPh sb="7" eb="9">
      <t>ジギョウ</t>
    </rPh>
    <rPh sb="9" eb="12">
      <t>コウフキン</t>
    </rPh>
    <phoneticPr fontId="9"/>
  </si>
  <si>
    <t>他会計繰入金</t>
  </si>
  <si>
    <t>基金繰入金</t>
  </si>
  <si>
    <t>地方債</t>
    <rPh sb="0" eb="3">
      <t>チホウサイ</t>
    </rPh>
    <phoneticPr fontId="9"/>
  </si>
  <si>
    <t>保険給付費</t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</si>
  <si>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9"/>
  </si>
  <si>
    <t>相互財政安定化事業負担金</t>
    <rPh sb="0" eb="2">
      <t>ソウゴ</t>
    </rPh>
    <rPh sb="2" eb="4">
      <t>ザイセイ</t>
    </rPh>
    <rPh sb="4" eb="7">
      <t>アンテイカ</t>
    </rPh>
    <rPh sb="7" eb="9">
      <t>ジギョウ</t>
    </rPh>
    <rPh sb="9" eb="12">
      <t>フタンキン</t>
    </rPh>
    <phoneticPr fontId="9"/>
  </si>
  <si>
    <t>地域支援事業</t>
    <rPh sb="0" eb="2">
      <t>チイキ</t>
    </rPh>
    <rPh sb="2" eb="4">
      <t>シエン</t>
    </rPh>
    <rPh sb="4" eb="6">
      <t>ジギョウ</t>
    </rPh>
    <phoneticPr fontId="4"/>
  </si>
  <si>
    <t>保健福祉事業費</t>
    <rPh sb="0" eb="2">
      <t>ホケン</t>
    </rPh>
    <rPh sb="2" eb="4">
      <t>フクシ</t>
    </rPh>
    <rPh sb="4" eb="6">
      <t>ジギョウ</t>
    </rPh>
    <rPh sb="6" eb="7">
      <t>ヒ</t>
    </rPh>
    <phoneticPr fontId="9"/>
  </si>
  <si>
    <t>基金積立金</t>
  </si>
  <si>
    <t>公債費</t>
    <rPh sb="0" eb="3">
      <t>コウサイヒ</t>
    </rPh>
    <phoneticPr fontId="9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</si>
  <si>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9"/>
  </si>
  <si>
    <t>２．６　介護保険事業会計決算状況（介護サービス事業勘定）</t>
    <rPh sb="4" eb="8">
      <t>カイゴホケン</t>
    </rPh>
    <rPh sb="8" eb="10">
      <t>ジギョウ</t>
    </rPh>
    <rPh sb="10" eb="12">
      <t>カイケイ</t>
    </rPh>
    <rPh sb="12" eb="14">
      <t>ケッサン</t>
    </rPh>
    <rPh sb="14" eb="16">
      <t>ジョウキョウ</t>
    </rPh>
    <rPh sb="17" eb="19">
      <t>カイゴ</t>
    </rPh>
    <rPh sb="23" eb="25">
      <t>ジギョウ</t>
    </rPh>
    <rPh sb="25" eb="27">
      <t>カンジョウ</t>
    </rPh>
    <phoneticPr fontId="4"/>
  </si>
  <si>
    <t>　(1)　歳　入</t>
    <rPh sb="5" eb="8">
      <t>サイニュウ</t>
    </rPh>
    <phoneticPr fontId="4"/>
  </si>
  <si>
    <t>歳入総額</t>
    <rPh sb="0" eb="1">
      <t>サイニュウ</t>
    </rPh>
    <rPh sb="1" eb="2">
      <t>ニュウ</t>
    </rPh>
    <rPh sb="2" eb="3">
      <t>ソウ</t>
    </rPh>
    <rPh sb="3" eb="4">
      <t>ソウガク</t>
    </rPh>
    <phoneticPr fontId="4"/>
  </si>
  <si>
    <t>サービス収入</t>
    <rPh sb="4" eb="6">
      <t>シュウニュウ</t>
    </rPh>
    <phoneticPr fontId="9"/>
  </si>
  <si>
    <t>分担金及び負担金</t>
    <rPh sb="0" eb="3">
      <t>ブンタンキン</t>
    </rPh>
    <rPh sb="3" eb="4">
      <t>オヨ</t>
    </rPh>
    <rPh sb="5" eb="8">
      <t>フタンキン</t>
    </rPh>
    <phoneticPr fontId="9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</si>
  <si>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</si>
  <si>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国庫支出金</t>
    <rPh sb="0" eb="5">
      <t>コッコシシュツキン</t>
    </rPh>
    <phoneticPr fontId="9"/>
  </si>
  <si>
    <t>都支出金</t>
    <rPh sb="0" eb="1">
      <t>ト</t>
    </rPh>
    <rPh sb="1" eb="4">
      <t>シシュツキン</t>
    </rPh>
    <phoneticPr fontId="4"/>
  </si>
  <si>
    <t>寄附金</t>
    <rPh sb="0" eb="3">
      <t>キフキン</t>
    </rPh>
    <phoneticPr fontId="9"/>
  </si>
  <si>
    <t>基金繰入金</t>
    <rPh sb="0" eb="2">
      <t>キキン</t>
    </rPh>
    <rPh sb="2" eb="4">
      <t>クリイレ</t>
    </rPh>
    <rPh sb="4" eb="5">
      <t>キン</t>
    </rPh>
    <phoneticPr fontId="9"/>
  </si>
  <si>
    <t>繰越金</t>
    <rPh sb="0" eb="2">
      <t>クリコシ</t>
    </rPh>
    <rPh sb="2" eb="3">
      <t>キン</t>
    </rPh>
    <phoneticPr fontId="9"/>
  </si>
  <si>
    <t>その他の収入</t>
    <rPh sb="2" eb="3">
      <t>タ</t>
    </rPh>
    <rPh sb="4" eb="6">
      <t>シュウニュウ</t>
    </rPh>
    <phoneticPr fontId="4"/>
  </si>
  <si>
    <t>　(2)　歳　出</t>
    <rPh sb="5" eb="8">
      <t>サイシュツ</t>
    </rPh>
    <phoneticPr fontId="4"/>
  </si>
  <si>
    <t>総務費</t>
    <rPh sb="0" eb="3">
      <t>ソウムヒ</t>
    </rPh>
    <phoneticPr fontId="9"/>
  </si>
  <si>
    <t>サービス事業費</t>
    <rPh sb="4" eb="7">
      <t>ジギョウヒ</t>
    </rPh>
    <phoneticPr fontId="4"/>
  </si>
  <si>
    <t>施設整備費</t>
    <rPh sb="0" eb="2">
      <t>シセツ</t>
    </rPh>
    <rPh sb="2" eb="5">
      <t>セイビヒ</t>
    </rPh>
    <phoneticPr fontId="9"/>
  </si>
  <si>
    <t>基金積立金</t>
    <rPh sb="0" eb="2">
      <t>キキン</t>
    </rPh>
    <rPh sb="2" eb="4">
      <t>ツミタテ</t>
    </rPh>
    <rPh sb="4" eb="5">
      <t>キン</t>
    </rPh>
    <phoneticPr fontId="9"/>
  </si>
  <si>
    <t>他会計繰出金</t>
    <rPh sb="0" eb="1">
      <t>タ</t>
    </rPh>
    <rPh sb="1" eb="3">
      <t>カイケイ</t>
    </rPh>
    <rPh sb="3" eb="4">
      <t>ク</t>
    </rPh>
    <rPh sb="4" eb="5">
      <t>ダ</t>
    </rPh>
    <rPh sb="5" eb="6">
      <t>キン</t>
    </rPh>
    <phoneticPr fontId="9"/>
  </si>
  <si>
    <t>その他の支出</t>
    <rPh sb="2" eb="3">
      <t>タ</t>
    </rPh>
    <rPh sb="4" eb="6">
      <t>シシュツ</t>
    </rPh>
    <phoneticPr fontId="4"/>
  </si>
  <si>
    <t>２．７　公営企業会計決算状況（介護サービス事業）</t>
    <rPh sb="4" eb="6">
      <t>コウエイ</t>
    </rPh>
    <rPh sb="6" eb="8">
      <t>キギョウ</t>
    </rPh>
    <rPh sb="8" eb="10">
      <t>カイケイ</t>
    </rPh>
    <rPh sb="10" eb="12">
      <t>ケッサン</t>
    </rPh>
    <rPh sb="12" eb="14">
      <t>ジョウキョウ</t>
    </rPh>
    <rPh sb="15" eb="17">
      <t>カイゴ</t>
    </rPh>
    <rPh sb="17" eb="23">
      <t>ホケンジギョウ</t>
    </rPh>
    <phoneticPr fontId="4"/>
  </si>
  <si>
    <t>収益的収支</t>
    <phoneticPr fontId="9"/>
  </si>
  <si>
    <t>総収益</t>
    <rPh sb="0" eb="1">
      <t>ソウ</t>
    </rPh>
    <rPh sb="1" eb="3">
      <t>シュウエキ</t>
    </rPh>
    <phoneticPr fontId="4"/>
  </si>
  <si>
    <t>介護サービス収益</t>
    <rPh sb="0" eb="2">
      <t>カイゴ</t>
    </rPh>
    <rPh sb="6" eb="8">
      <t>シュウエキ</t>
    </rPh>
    <phoneticPr fontId="4"/>
  </si>
  <si>
    <t>介護サービス外収益</t>
    <rPh sb="0" eb="2">
      <t>カイゴ</t>
    </rPh>
    <rPh sb="6" eb="7">
      <t>ガイ</t>
    </rPh>
    <rPh sb="7" eb="9">
      <t>シュウエキ</t>
    </rPh>
    <phoneticPr fontId="4"/>
  </si>
  <si>
    <t>総費用</t>
    <rPh sb="0" eb="3">
      <t>ソウヒヨウ</t>
    </rPh>
    <phoneticPr fontId="4"/>
  </si>
  <si>
    <t>介護サービス費用</t>
    <rPh sb="0" eb="2">
      <t>カイゴ</t>
    </rPh>
    <rPh sb="6" eb="8">
      <t>ヒヨウ</t>
    </rPh>
    <phoneticPr fontId="4"/>
  </si>
  <si>
    <t>介護サービス外費用</t>
    <rPh sb="0" eb="2">
      <t>カイゴ</t>
    </rPh>
    <rPh sb="6" eb="7">
      <t>ガイ</t>
    </rPh>
    <rPh sb="7" eb="9">
      <t>ヒヨウ</t>
    </rPh>
    <phoneticPr fontId="4"/>
  </si>
  <si>
    <t>収支差引</t>
    <rPh sb="0" eb="2">
      <t>シュウシ</t>
    </rPh>
    <rPh sb="2" eb="4">
      <t>サシヒキ</t>
    </rPh>
    <phoneticPr fontId="4"/>
  </si>
  <si>
    <t>資本的収支</t>
    <phoneticPr fontId="9"/>
  </si>
  <si>
    <t>資本的収入</t>
    <rPh sb="0" eb="3">
      <t>シホンテキ</t>
    </rPh>
    <rPh sb="3" eb="5">
      <t>シュウニュウ</t>
    </rPh>
    <phoneticPr fontId="4"/>
  </si>
  <si>
    <t>うち地方債</t>
    <rPh sb="2" eb="5">
      <t>チホウサイ</t>
    </rPh>
    <phoneticPr fontId="4"/>
  </si>
  <si>
    <t>うち他会計補助金・借入金</t>
    <rPh sb="2" eb="5">
      <t>タカイケイ</t>
    </rPh>
    <rPh sb="5" eb="8">
      <t>ホジョキン</t>
    </rPh>
    <rPh sb="9" eb="11">
      <t>カリイレ</t>
    </rPh>
    <rPh sb="11" eb="12">
      <t>キン</t>
    </rPh>
    <phoneticPr fontId="4"/>
  </si>
  <si>
    <t>うち国庫補助金</t>
    <rPh sb="2" eb="4">
      <t>コッコ</t>
    </rPh>
    <rPh sb="4" eb="7">
      <t>ホジョキン</t>
    </rPh>
    <phoneticPr fontId="9"/>
  </si>
  <si>
    <t>うち都補助金</t>
    <rPh sb="2" eb="3">
      <t>ト</t>
    </rPh>
    <rPh sb="3" eb="6">
      <t>ホジョキン</t>
    </rPh>
    <phoneticPr fontId="9"/>
  </si>
  <si>
    <t>うちその他</t>
    <rPh sb="4" eb="5">
      <t>タ</t>
    </rPh>
    <phoneticPr fontId="9"/>
  </si>
  <si>
    <t>資本的支出</t>
    <rPh sb="0" eb="3">
      <t>シホンテキ</t>
    </rPh>
    <rPh sb="3" eb="5">
      <t>シシュツ</t>
    </rPh>
    <phoneticPr fontId="4"/>
  </si>
  <si>
    <t>うち建設改良費</t>
    <rPh sb="2" eb="4">
      <t>ケンセツ</t>
    </rPh>
    <rPh sb="4" eb="6">
      <t>カイリョウ</t>
    </rPh>
    <rPh sb="6" eb="7">
      <t>ヒ</t>
    </rPh>
    <phoneticPr fontId="4"/>
  </si>
  <si>
    <t>うち地方債償還金</t>
    <rPh sb="2" eb="5">
      <t>チホウサイ</t>
    </rPh>
    <rPh sb="5" eb="8">
      <t>ショウカンキン</t>
    </rPh>
    <phoneticPr fontId="4"/>
  </si>
  <si>
    <t>うち他会計への繰出金</t>
    <rPh sb="2" eb="3">
      <t>タ</t>
    </rPh>
    <rPh sb="3" eb="5">
      <t>カイケイ</t>
    </rPh>
    <rPh sb="7" eb="8">
      <t>ク</t>
    </rPh>
    <rPh sb="8" eb="9">
      <t>ダ</t>
    </rPh>
    <rPh sb="9" eb="10">
      <t>キン</t>
    </rPh>
    <phoneticPr fontId="4"/>
  </si>
  <si>
    <t>収支再差引</t>
    <phoneticPr fontId="9"/>
  </si>
  <si>
    <t>２．８　健全化判断比率（４指標）</t>
    <rPh sb="4" eb="6">
      <t>ケンゼン</t>
    </rPh>
    <rPh sb="6" eb="7">
      <t>カ</t>
    </rPh>
    <rPh sb="7" eb="9">
      <t>ハンダン</t>
    </rPh>
    <rPh sb="9" eb="11">
      <t>ヒリツ</t>
    </rPh>
    <rPh sb="13" eb="15">
      <t>シヒョウ</t>
    </rPh>
    <phoneticPr fontId="4"/>
  </si>
  <si>
    <t>　　　　　　　　　　　　　　　　　　　　　　（各年度８月末現在）</t>
    <phoneticPr fontId="9"/>
  </si>
  <si>
    <t>区 分</t>
    <rPh sb="0" eb="1">
      <t>ク</t>
    </rPh>
    <rPh sb="2" eb="3">
      <t>ブン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</si>
  <si>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</si>
  <si>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</si>
  <si>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</si>
  <si>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将来負担比率</t>
    <rPh sb="0" eb="2">
      <t>ショウライ</t>
    </rPh>
    <rPh sb="2" eb="4">
      <t>フタン</t>
    </rPh>
    <rPh sb="4" eb="6">
      <t>ヒリツ</t>
    </rPh>
    <phoneticPr fontId="4"/>
  </si>
  <si>
    <t xml:space="preserve"> 年 度</t>
    <rPh sb="1" eb="2">
      <t>ネンジ</t>
    </rPh>
    <rPh sb="3" eb="4">
      <t>ド</t>
    </rPh>
    <phoneticPr fontId="4"/>
  </si>
  <si>
    <t>平成  29</t>
    <rPh sb="0" eb="2">
      <t>ヘイセイ</t>
    </rPh>
    <phoneticPr fontId="4"/>
  </si>
  <si>
    <t>年度</t>
    <rPh sb="0" eb="2">
      <t>ネンド</t>
    </rPh>
    <phoneticPr fontId="4"/>
  </si>
  <si>
    <t>令和　元</t>
    <rPh sb="0" eb="2">
      <t>レイワ</t>
    </rPh>
    <rPh sb="3" eb="4">
      <t>モト</t>
    </rPh>
    <phoneticPr fontId="3"/>
  </si>
  <si>
    <t>年度</t>
    <rPh sb="0" eb="2">
      <t>ネンド</t>
    </rPh>
    <phoneticPr fontId="3"/>
  </si>
  <si>
    <t>資料：政策経営部財政課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phoneticPr fontId="4"/>
  </si>
  <si>
    <t>　       　　　　 　　（注）比率が負の数値の場合は、-で表示している</t>
    <phoneticPr fontId="4"/>
  </si>
  <si>
    <t>２．９　積立金現在高</t>
    <rPh sb="4" eb="6">
      <t>ツミタテ</t>
    </rPh>
    <rPh sb="6" eb="7">
      <t>キン</t>
    </rPh>
    <rPh sb="7" eb="9">
      <t>ゲンザイ</t>
    </rPh>
    <rPh sb="9" eb="10">
      <t>タカ</t>
    </rPh>
    <phoneticPr fontId="4"/>
  </si>
  <si>
    <t>(単位：円、各年度末現在）</t>
    <rPh sb="1" eb="3">
      <t>タンイ</t>
    </rPh>
    <rPh sb="4" eb="5">
      <t>エン</t>
    </rPh>
    <rPh sb="7" eb="10">
      <t>ネンドマツ</t>
    </rPh>
    <rPh sb="9" eb="10">
      <t>マツ</t>
    </rPh>
    <phoneticPr fontId="2"/>
  </si>
  <si>
    <t>年 度</t>
    <rPh sb="0" eb="1">
      <t>ネン</t>
    </rPh>
    <rPh sb="2" eb="3">
      <t>ド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</si>
  <si>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3"/>
  </si>
  <si>
    <t>合計</t>
    <rPh sb="0" eb="2">
      <t>ゴウケイ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</si>
  <si>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</si>
  <si>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コミュニティ活性化基金</t>
    <rPh sb="6" eb="9">
      <t>カッセイカ</t>
    </rPh>
    <rPh sb="9" eb="11">
      <t>キキン</t>
    </rPh>
    <phoneticPr fontId="4"/>
  </si>
  <si>
    <t>社会資本等整備基金　</t>
    <rPh sb="0" eb="2">
      <t>シャカイ</t>
    </rPh>
    <rPh sb="2" eb="4">
      <t>シホン</t>
    </rPh>
    <rPh sb="4" eb="5">
      <t>トウ</t>
    </rPh>
    <rPh sb="5" eb="7">
      <t>セイビ</t>
    </rPh>
    <rPh sb="7" eb="9">
      <t>キキン</t>
    </rPh>
    <phoneticPr fontId="4"/>
  </si>
  <si>
    <t>災害対策基金</t>
    <rPh sb="0" eb="2">
      <t>サイガイ</t>
    </rPh>
    <rPh sb="2" eb="4">
      <t>タイサク</t>
    </rPh>
    <rPh sb="4" eb="6">
      <t>キキン</t>
    </rPh>
    <phoneticPr fontId="2"/>
  </si>
  <si>
    <t>高齢者福祉基金</t>
    <rPh sb="0" eb="3">
      <t>コウレイシャ</t>
    </rPh>
    <rPh sb="3" eb="5">
      <t>フクシ</t>
    </rPh>
    <rPh sb="5" eb="7">
      <t>キキン</t>
    </rPh>
    <phoneticPr fontId="2"/>
  </si>
  <si>
    <t>環境対策基金</t>
    <rPh sb="0" eb="2">
      <t>カンキョウ</t>
    </rPh>
    <rPh sb="2" eb="4">
      <t>タイサク</t>
    </rPh>
    <rPh sb="4" eb="6">
      <t>キキン</t>
    </rPh>
    <phoneticPr fontId="4"/>
  </si>
  <si>
    <t>子ども・子育て支援事業基金</t>
    <rPh sb="0" eb="1">
      <t>コ</t>
    </rPh>
    <rPh sb="4" eb="6">
      <t>コソダ</t>
    </rPh>
    <rPh sb="7" eb="9">
      <t>シエン</t>
    </rPh>
    <rPh sb="9" eb="11">
      <t>ジギョウ</t>
    </rPh>
    <rPh sb="11" eb="13">
      <t>キキン</t>
    </rPh>
    <phoneticPr fontId="4"/>
  </si>
  <si>
    <t>地域福祉支援基金</t>
    <rPh sb="0" eb="2">
      <t>チイキ</t>
    </rPh>
    <rPh sb="2" eb="4">
      <t>フクシ</t>
    </rPh>
    <rPh sb="4" eb="6">
      <t>シエン</t>
    </rPh>
    <rPh sb="6" eb="8">
      <t>キキン</t>
    </rPh>
    <phoneticPr fontId="4"/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</si>
  <si>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4"/>
  </si>
  <si>
    <t>　資料：政策経営部財政課</t>
    <rPh sb="1" eb="3">
      <t>シリョウ</t>
    </rPh>
    <rPh sb="4" eb="6">
      <t>セイサク</t>
    </rPh>
    <rPh sb="6" eb="8">
      <t>ケイエイ</t>
    </rPh>
    <rPh sb="8" eb="9">
      <t>ブ</t>
    </rPh>
    <rPh sb="9" eb="11">
      <t>ザイセイ</t>
    </rPh>
    <rPh sb="11" eb="12">
      <t>カ</t>
    </rPh>
    <phoneticPr fontId="4"/>
  </si>
  <si>
    <t>２．10　区債現在高</t>
    <rPh sb="5" eb="6">
      <t>ク</t>
    </rPh>
    <rPh sb="6" eb="7">
      <t>サイ</t>
    </rPh>
    <rPh sb="7" eb="9">
      <t>ゲンザイ</t>
    </rPh>
    <rPh sb="9" eb="10">
      <t>ダカ</t>
    </rPh>
    <phoneticPr fontId="4"/>
  </si>
  <si>
    <t>（単位：円、各年度末現在）</t>
    <rPh sb="6" eb="7">
      <t>カク</t>
    </rPh>
    <rPh sb="7" eb="8">
      <t>ネン</t>
    </rPh>
    <rPh sb="8" eb="9">
      <t>ド</t>
    </rPh>
    <rPh sb="9" eb="10">
      <t>スエ</t>
    </rPh>
    <rPh sb="10" eb="12">
      <t>ゲンザイ</t>
    </rPh>
    <phoneticPr fontId="4"/>
  </si>
  <si>
    <t>年 度</t>
    <phoneticPr fontId="9"/>
  </si>
  <si>
    <t>平成28年度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</si>
  <si>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27"/>
  </si>
  <si>
    <t xml:space="preserve"> 区 分</t>
    <phoneticPr fontId="9"/>
  </si>
  <si>
    <t>合　　計</t>
    <rPh sb="0" eb="1">
      <t>ゴウ</t>
    </rPh>
    <rPh sb="3" eb="4">
      <t>ケイ</t>
    </rPh>
    <phoneticPr fontId="4"/>
  </si>
  <si>
    <t>２．11　財政力指数、実質収支比率及び経常収支比率の状況</t>
    <rPh sb="5" eb="7">
      <t>ザイセイ</t>
    </rPh>
    <rPh sb="7" eb="8">
      <t>リョク</t>
    </rPh>
    <rPh sb="8" eb="10">
      <t>シスウ</t>
    </rPh>
    <rPh sb="11" eb="13">
      <t>ジッシツ</t>
    </rPh>
    <rPh sb="13" eb="15">
      <t>シュウシ</t>
    </rPh>
    <rPh sb="15" eb="17">
      <t>ヒリツ</t>
    </rPh>
    <rPh sb="17" eb="18">
      <t>オヨ</t>
    </rPh>
    <rPh sb="19" eb="21">
      <t>ケイジョウ</t>
    </rPh>
    <rPh sb="21" eb="23">
      <t>シュウシ</t>
    </rPh>
    <rPh sb="23" eb="25">
      <t>ヒリツ</t>
    </rPh>
    <rPh sb="26" eb="28">
      <t>ジョウキョウ</t>
    </rPh>
    <phoneticPr fontId="4"/>
  </si>
  <si>
    <t>財政力指数</t>
    <rPh sb="0" eb="3">
      <t>ザイセイリョク</t>
    </rPh>
    <rPh sb="3" eb="5">
      <t>シスウ</t>
    </rPh>
    <phoneticPr fontId="4"/>
  </si>
  <si>
    <t>実質収支比率</t>
    <rPh sb="0" eb="2">
      <t>ジッシツ</t>
    </rPh>
    <rPh sb="2" eb="4">
      <t>シュウシ</t>
    </rPh>
    <rPh sb="4" eb="6">
      <t>ヒリツ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</si>
  <si>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</si>
  <si>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年度･区分</t>
    <rPh sb="0" eb="2">
      <t>ネンド</t>
    </rPh>
    <rPh sb="3" eb="5">
      <t>クブン</t>
    </rPh>
    <phoneticPr fontId="4"/>
  </si>
  <si>
    <t>　資料:特別区決算状況</t>
    <rPh sb="1" eb="3">
      <t>シリョウ</t>
    </rPh>
    <rPh sb="4" eb="7">
      <t>トクベツク</t>
    </rPh>
    <rPh sb="7" eb="9">
      <t>ケッサン</t>
    </rPh>
    <rPh sb="9" eb="11">
      <t>ジョウキョウ</t>
    </rPh>
    <phoneticPr fontId="4"/>
  </si>
  <si>
    <t>（注）23区計は、23区の合計値から算出した値</t>
  </si>
  <si>
    <t>千代田区</t>
    <rPh sb="0" eb="4">
      <t>チヨダク</t>
    </rPh>
    <phoneticPr fontId="4"/>
  </si>
  <si>
    <t>23区計</t>
    <rPh sb="2" eb="3">
      <t>ク</t>
    </rPh>
    <rPh sb="3" eb="4">
      <t>ケイ</t>
    </rPh>
    <phoneticPr fontId="4"/>
  </si>
  <si>
    <t>２．12　都区財政調整区別算定結果</t>
    <rPh sb="5" eb="6">
      <t>ミヤコ</t>
    </rPh>
    <rPh sb="6" eb="7">
      <t>ク</t>
    </rPh>
    <rPh sb="7" eb="9">
      <t>ザイセイ</t>
    </rPh>
    <rPh sb="9" eb="11">
      <t>チョウセイ</t>
    </rPh>
    <rPh sb="11" eb="12">
      <t>ク</t>
    </rPh>
    <rPh sb="12" eb="13">
      <t>ベツ</t>
    </rPh>
    <rPh sb="13" eb="15">
      <t>サンテイ</t>
    </rPh>
    <rPh sb="15" eb="17">
      <t>ケッカ</t>
    </rPh>
    <phoneticPr fontId="4"/>
  </si>
  <si>
    <t>(1)当初算定</t>
    <rPh sb="3" eb="5">
      <t>トウショ</t>
    </rPh>
    <rPh sb="5" eb="7">
      <t>サンテイ</t>
    </rPh>
    <phoneticPr fontId="4"/>
  </si>
  <si>
    <t>(単位：千円）</t>
    <rPh sb="1" eb="3">
      <t>タンイ</t>
    </rPh>
    <rPh sb="4" eb="5">
      <t>セン</t>
    </rPh>
    <rPh sb="5" eb="6">
      <t>エン</t>
    </rPh>
    <phoneticPr fontId="2"/>
  </si>
  <si>
    <t>基準財政</t>
    <rPh sb="0" eb="2">
      <t>キジュン</t>
    </rPh>
    <rPh sb="2" eb="4">
      <t>ザイセイ</t>
    </rPh>
    <phoneticPr fontId="4"/>
  </si>
  <si>
    <t>内　　　　　　　　訳</t>
    <rPh sb="0" eb="10">
      <t>ウチワケ</t>
    </rPh>
    <phoneticPr fontId="4"/>
  </si>
  <si>
    <t>交    付 　金</t>
    <rPh sb="0" eb="1">
      <t>コウフ</t>
    </rPh>
    <rPh sb="5" eb="9">
      <t>ノウフキン</t>
    </rPh>
    <phoneticPr fontId="4"/>
  </si>
  <si>
    <t>収 入 額</t>
    <rPh sb="0" eb="5">
      <t>シュウニュウガク</t>
    </rPh>
    <phoneticPr fontId="4"/>
  </si>
  <si>
    <t>需 要 額</t>
    <rPh sb="0" eb="3">
      <t>ジュヨウ</t>
    </rPh>
    <rPh sb="4" eb="5">
      <t>ガク</t>
    </rPh>
    <phoneticPr fontId="4"/>
  </si>
  <si>
    <t>経常的経費</t>
    <rPh sb="0" eb="3">
      <t>ケイジョウテキ</t>
    </rPh>
    <rPh sb="3" eb="5">
      <t>ケイヒ</t>
    </rPh>
    <phoneticPr fontId="4"/>
  </si>
  <si>
    <t>投資的経費</t>
    <rPh sb="0" eb="3">
      <t>トウシテキ</t>
    </rPh>
    <rPh sb="3" eb="5">
      <t>ケイヒ</t>
    </rPh>
    <phoneticPr fontId="4"/>
  </si>
  <si>
    <r>
      <t xml:space="preserve"> 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年度･区分</t>
    </r>
    <rPh sb="2" eb="4">
      <t>ネンド</t>
    </rPh>
    <rPh sb="5" eb="7">
      <t>クブン</t>
    </rPh>
    <phoneticPr fontId="4"/>
  </si>
  <si>
    <t>（Ａ）</t>
    <phoneticPr fontId="4"/>
  </si>
  <si>
    <t>（Ｂ）</t>
    <phoneticPr fontId="4"/>
  </si>
  <si>
    <t>（Ｂ）－（Ａ）</t>
    <phoneticPr fontId="4"/>
  </si>
  <si>
    <t>平成  30</t>
    <rPh sb="0" eb="2">
      <t>ヘイセイ</t>
    </rPh>
    <phoneticPr fontId="4"/>
  </si>
  <si>
    <t>令和  元</t>
    <rPh sb="0" eb="2">
      <t>レイワ</t>
    </rPh>
    <rPh sb="4" eb="5">
      <t>モト</t>
    </rPh>
    <phoneticPr fontId="3"/>
  </si>
  <si>
    <t>23区計（令和2年度）</t>
    <rPh sb="5" eb="7">
      <t>レイワ</t>
    </rPh>
    <rPh sb="8" eb="10">
      <t>ネンド</t>
    </rPh>
    <phoneticPr fontId="4"/>
  </si>
  <si>
    <t>　資料：都区財政調整関係資料</t>
    <rPh sb="1" eb="3">
      <t>シリョウ</t>
    </rPh>
    <rPh sb="4" eb="5">
      <t>ト</t>
    </rPh>
    <rPh sb="5" eb="6">
      <t>トクベツク</t>
    </rPh>
    <rPh sb="6" eb="8">
      <t>ザイセイ</t>
    </rPh>
    <rPh sb="8" eb="10">
      <t>チョウセイ</t>
    </rPh>
    <rPh sb="10" eb="12">
      <t>カンケイ</t>
    </rPh>
    <rPh sb="12" eb="14">
      <t>シリョウ</t>
    </rPh>
    <phoneticPr fontId="4"/>
  </si>
  <si>
    <t>(2)再調整後</t>
    <rPh sb="3" eb="4">
      <t>サイ</t>
    </rPh>
    <rPh sb="4" eb="6">
      <t>チョウセイ</t>
    </rPh>
    <rPh sb="6" eb="7">
      <t>ゴ</t>
    </rPh>
    <phoneticPr fontId="4"/>
  </si>
  <si>
    <t>２．13　特別区税徴収状況</t>
    <rPh sb="5" eb="8">
      <t>トクベツク</t>
    </rPh>
    <rPh sb="8" eb="9">
      <t>ゼイ</t>
    </rPh>
    <rPh sb="9" eb="11">
      <t>チョウシュウ</t>
    </rPh>
    <rPh sb="11" eb="13">
      <t>ジョウキョウ</t>
    </rPh>
    <phoneticPr fontId="4"/>
  </si>
  <si>
    <t>23区計（元年度）</t>
  </si>
  <si>
    <t>総額</t>
    <rPh sb="0" eb="2">
      <t>ソウガク</t>
    </rPh>
    <phoneticPr fontId="4"/>
  </si>
  <si>
    <t>特別区民税</t>
    <rPh sb="0" eb="2">
      <t>トクベツ</t>
    </rPh>
    <rPh sb="2" eb="4">
      <t>クミン</t>
    </rPh>
    <rPh sb="4" eb="5">
      <t>ゼイ</t>
    </rPh>
    <phoneticPr fontId="4"/>
  </si>
  <si>
    <t>軽自動車税</t>
    <rPh sb="0" eb="4">
      <t>ケイジドウシャ</t>
    </rPh>
    <rPh sb="4" eb="5">
      <t>ゼイ</t>
    </rPh>
    <phoneticPr fontId="4"/>
  </si>
  <si>
    <t>特別区たばこ税</t>
    <rPh sb="0" eb="3">
      <t>トクベツク</t>
    </rPh>
    <rPh sb="6" eb="7">
      <t>ゼイ</t>
    </rPh>
    <phoneticPr fontId="4"/>
  </si>
  <si>
    <t>鉱産税</t>
    <rPh sb="0" eb="1">
      <t>コウギョウ</t>
    </rPh>
    <rPh sb="1" eb="2">
      <t>サンギョウ</t>
    </rPh>
    <rPh sb="2" eb="3">
      <t>ゼイ</t>
    </rPh>
    <phoneticPr fontId="4"/>
  </si>
  <si>
    <t>法定外普通税</t>
    <rPh sb="0" eb="3">
      <t>ホウテイガイ</t>
    </rPh>
    <rPh sb="3" eb="6">
      <t>フツウゼイ</t>
    </rPh>
    <phoneticPr fontId="4"/>
  </si>
  <si>
    <t>入湯税</t>
    <rPh sb="0" eb="3">
      <t>ニュウトウゼイ</t>
    </rPh>
    <phoneticPr fontId="4"/>
  </si>
  <si>
    <t>２．14　特別区調整三税徴収状況（千代田都税事務所管内）</t>
    <rPh sb="5" eb="8">
      <t>トクベツク</t>
    </rPh>
    <rPh sb="8" eb="10">
      <t>チョウセイ</t>
    </rPh>
    <rPh sb="10" eb="11">
      <t>サン</t>
    </rPh>
    <rPh sb="11" eb="12">
      <t>ゼイ</t>
    </rPh>
    <rPh sb="12" eb="14">
      <t>チョウシュウ</t>
    </rPh>
    <rPh sb="14" eb="16">
      <t>ジョウキョウ</t>
    </rPh>
    <rPh sb="17" eb="20">
      <t>チヨダク</t>
    </rPh>
    <rPh sb="20" eb="22">
      <t>トゼイ</t>
    </rPh>
    <rPh sb="22" eb="25">
      <t>ジムショ</t>
    </rPh>
    <rPh sb="25" eb="27">
      <t>カンナイ</t>
    </rPh>
    <phoneticPr fontId="4"/>
  </si>
  <si>
    <t>法人都民税市町村税相当分</t>
    <rPh sb="0" eb="2">
      <t>ホウジン</t>
    </rPh>
    <rPh sb="2" eb="4">
      <t>トミン</t>
    </rPh>
    <rPh sb="4" eb="5">
      <t>ゼイ</t>
    </rPh>
    <rPh sb="5" eb="8">
      <t>シチョウソン</t>
    </rPh>
    <rPh sb="8" eb="9">
      <t>ゼイ</t>
    </rPh>
    <rPh sb="9" eb="12">
      <t>ソウトウブン</t>
    </rPh>
    <phoneticPr fontId="4"/>
  </si>
  <si>
    <t>固定資産税</t>
    <rPh sb="0" eb="5">
      <t>コテイシサンゼイ</t>
    </rPh>
    <phoneticPr fontId="4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</si>
  <si>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4"/>
  </si>
  <si>
    <t>　資料：東京都税務統計年報</t>
    <rPh sb="1" eb="3">
      <t>シリョウ</t>
    </rPh>
    <rPh sb="4" eb="7">
      <t>トウキョウト</t>
    </rPh>
    <rPh sb="7" eb="9">
      <t>ゼイム</t>
    </rPh>
    <rPh sb="9" eb="11">
      <t>トウケイ</t>
    </rPh>
    <rPh sb="11" eb="13">
      <t>ネンポウ</t>
    </rPh>
    <phoneticPr fontId="4"/>
  </si>
  <si>
    <t>　　　　　　（注）法人都民税市町村税相当分については、各区ごとの数値を公表していないため、</t>
    <rPh sb="7" eb="8">
      <t>チュウ</t>
    </rPh>
    <rPh sb="9" eb="11">
      <t>ホウジン</t>
    </rPh>
    <rPh sb="11" eb="13">
      <t>トミン</t>
    </rPh>
    <rPh sb="13" eb="14">
      <t>ゼイ</t>
    </rPh>
    <rPh sb="14" eb="17">
      <t>シチョウソン</t>
    </rPh>
    <rPh sb="17" eb="18">
      <t>ゼイ</t>
    </rPh>
    <rPh sb="18" eb="20">
      <t>ソウトウ</t>
    </rPh>
    <rPh sb="20" eb="21">
      <t>ブン</t>
    </rPh>
    <rPh sb="27" eb="28">
      <t>カク</t>
    </rPh>
    <rPh sb="28" eb="29">
      <t>ク</t>
    </rPh>
    <rPh sb="32" eb="34">
      <t>スウチ</t>
    </rPh>
    <rPh sb="35" eb="37">
      <t>コウヒョウ</t>
    </rPh>
    <phoneticPr fontId="4"/>
  </si>
  <si>
    <t>　　　　　　　　　市町村税相当分の都総計に、千代田都税事務所分と区部分の按分比を乗じて算出した概算数値</t>
    <rPh sb="13" eb="16">
      <t>ソウトウブン</t>
    </rPh>
    <rPh sb="17" eb="18">
      <t>ト</t>
    </rPh>
    <rPh sb="18" eb="20">
      <t>ソウケイ</t>
    </rPh>
    <rPh sb="22" eb="25">
      <t>チヨダ</t>
    </rPh>
    <rPh sb="25" eb="27">
      <t>トゼイ</t>
    </rPh>
    <rPh sb="27" eb="30">
      <t>ジムショ</t>
    </rPh>
    <rPh sb="30" eb="31">
      <t>ブン</t>
    </rPh>
    <rPh sb="32" eb="33">
      <t>ク</t>
    </rPh>
    <rPh sb="33" eb="34">
      <t>ブ</t>
    </rPh>
    <rPh sb="34" eb="35">
      <t>ブン</t>
    </rPh>
    <rPh sb="36" eb="38">
      <t>アンブン</t>
    </rPh>
    <rPh sb="38" eb="39">
      <t>ヒ</t>
    </rPh>
    <rPh sb="40" eb="41">
      <t>ジョウ</t>
    </rPh>
    <phoneticPr fontId="4"/>
  </si>
  <si>
    <t>　　　</t>
    <phoneticPr fontId="4"/>
  </si>
  <si>
    <t>２．15　都税収納済額（千代田都税事務所管内）</t>
    <rPh sb="5" eb="7">
      <t>トゼイ</t>
    </rPh>
    <rPh sb="7" eb="9">
      <t>シュウノウ</t>
    </rPh>
    <rPh sb="9" eb="10">
      <t>ス</t>
    </rPh>
    <rPh sb="10" eb="11">
      <t>ガク</t>
    </rPh>
    <rPh sb="20" eb="22">
      <t>カンナイ</t>
    </rPh>
    <phoneticPr fontId="4"/>
  </si>
  <si>
    <t>都民税</t>
    <rPh sb="0" eb="2">
      <t>トミン</t>
    </rPh>
    <rPh sb="2" eb="3">
      <t>ゼイ</t>
    </rPh>
    <phoneticPr fontId="4"/>
  </si>
  <si>
    <t>個人</t>
    <rPh sb="0" eb="2">
      <t>コジン</t>
    </rPh>
    <phoneticPr fontId="4"/>
  </si>
  <si>
    <t>法人</t>
    <rPh sb="0" eb="2">
      <t>ホウジン</t>
    </rPh>
    <phoneticPr fontId="4"/>
  </si>
  <si>
    <t>都民税利子割</t>
    <rPh sb="0" eb="2">
      <t>トミン</t>
    </rPh>
    <rPh sb="2" eb="3">
      <t>ゼイ</t>
    </rPh>
    <rPh sb="3" eb="5">
      <t>リシ</t>
    </rPh>
    <rPh sb="5" eb="6">
      <t>ワリ</t>
    </rPh>
    <phoneticPr fontId="4"/>
  </si>
  <si>
    <t>事業税</t>
    <rPh sb="0" eb="3">
      <t>ジギョウゼイ</t>
    </rPh>
    <phoneticPr fontId="4"/>
  </si>
  <si>
    <t>不動産取得税</t>
    <rPh sb="0" eb="3">
      <t>フドウサン</t>
    </rPh>
    <rPh sb="3" eb="5">
      <t>シュトク</t>
    </rPh>
    <rPh sb="5" eb="6">
      <t>ゼイ</t>
    </rPh>
    <phoneticPr fontId="4"/>
  </si>
  <si>
    <t>都たばこ税</t>
    <rPh sb="0" eb="1">
      <t>ミヤコ</t>
    </rPh>
    <rPh sb="4" eb="5">
      <t>ゼイ</t>
    </rPh>
    <phoneticPr fontId="4"/>
  </si>
  <si>
    <t>ゴルフ場利用税</t>
    <rPh sb="3" eb="4">
      <t>バ</t>
    </rPh>
    <rPh sb="4" eb="6">
      <t>リヨウ</t>
    </rPh>
    <rPh sb="6" eb="7">
      <t>ゼイ</t>
    </rPh>
    <phoneticPr fontId="4"/>
  </si>
  <si>
    <t>自動車取得税</t>
    <rPh sb="0" eb="3">
      <t>ジドウシャ</t>
    </rPh>
    <rPh sb="3" eb="5">
      <t>シュトク</t>
    </rPh>
    <rPh sb="5" eb="6">
      <t>ゼイ</t>
    </rPh>
    <phoneticPr fontId="4"/>
  </si>
  <si>
    <t>軽油引取税</t>
    <rPh sb="0" eb="2">
      <t>ケイユ</t>
    </rPh>
    <rPh sb="2" eb="4">
      <t>ヒキト</t>
    </rPh>
    <rPh sb="4" eb="5">
      <t>ゼイ</t>
    </rPh>
    <phoneticPr fontId="4"/>
  </si>
  <si>
    <t>自動車税</t>
    <rPh sb="0" eb="4">
      <t>ジドウシャゼイ</t>
    </rPh>
    <phoneticPr fontId="4"/>
  </si>
  <si>
    <t>鉱区税</t>
    <rPh sb="0" eb="2">
      <t>コウク</t>
    </rPh>
    <rPh sb="2" eb="3">
      <t>ゼイ</t>
    </rPh>
    <phoneticPr fontId="4"/>
  </si>
  <si>
    <t>特別土地保有税</t>
    <rPh sb="0" eb="2">
      <t>トクベツ</t>
    </rPh>
    <rPh sb="2" eb="4">
      <t>トチ</t>
    </rPh>
    <rPh sb="4" eb="7">
      <t>ホユウゼイ</t>
    </rPh>
    <phoneticPr fontId="4"/>
  </si>
  <si>
    <t>狩猟税</t>
    <rPh sb="0" eb="2">
      <t>シュリョウ</t>
    </rPh>
    <rPh sb="2" eb="3">
      <t>ゼイ</t>
    </rPh>
    <phoneticPr fontId="4"/>
  </si>
  <si>
    <t>事業所税</t>
    <rPh sb="0" eb="3">
      <t>ジギョウショ</t>
    </rPh>
    <rPh sb="3" eb="4">
      <t>ゼイ</t>
    </rPh>
    <phoneticPr fontId="4"/>
  </si>
  <si>
    <t>都市計画税</t>
    <rPh sb="0" eb="5">
      <t>トシケイカクゼイ</t>
    </rPh>
    <phoneticPr fontId="4"/>
  </si>
  <si>
    <t>宿泊税</t>
    <rPh sb="0" eb="2">
      <t>シュクハク</t>
    </rPh>
    <rPh sb="2" eb="3">
      <t>ゼイ</t>
    </rPh>
    <phoneticPr fontId="4"/>
  </si>
  <si>
    <t>　資料：東京都税務統計年報</t>
  </si>
  <si>
    <t>２．16　国税収納済額（麹町・神田税務署管内）</t>
    <rPh sb="5" eb="7">
      <t>コクゼイ</t>
    </rPh>
    <rPh sb="7" eb="8">
      <t>チョウシュウ</t>
    </rPh>
    <rPh sb="8" eb="9">
      <t>ノウ</t>
    </rPh>
    <rPh sb="9" eb="10">
      <t>ス</t>
    </rPh>
    <rPh sb="10" eb="11">
      <t>ガク</t>
    </rPh>
    <rPh sb="12" eb="14">
      <t>コウジマチ</t>
    </rPh>
    <rPh sb="15" eb="17">
      <t>カンダ</t>
    </rPh>
    <rPh sb="17" eb="20">
      <t>ゼイムショ</t>
    </rPh>
    <rPh sb="20" eb="22">
      <t>カンナイ</t>
    </rPh>
    <phoneticPr fontId="4"/>
  </si>
  <si>
    <t>Ｘは秘匿数字 (単位：千円）</t>
    <rPh sb="8" eb="10">
      <t>タンイ</t>
    </rPh>
    <rPh sb="11" eb="12">
      <t>セン</t>
    </rPh>
    <rPh sb="12" eb="13">
      <t>エン</t>
    </rPh>
    <phoneticPr fontId="2"/>
  </si>
  <si>
    <t>令和元年度</t>
    <rPh sb="0" eb="1">
      <t>レイ</t>
    </rPh>
    <rPh sb="1" eb="2">
      <t>ワ</t>
    </rPh>
    <rPh sb="2" eb="3">
      <t>モト</t>
    </rPh>
    <rPh sb="3" eb="5">
      <t>ネンド</t>
    </rPh>
    <phoneticPr fontId="3"/>
  </si>
  <si>
    <t>23区計（元年度）</t>
    <rPh sb="5" eb="6">
      <t>モト</t>
    </rPh>
    <rPh sb="6" eb="8">
      <t>ネンド</t>
    </rPh>
    <phoneticPr fontId="4"/>
  </si>
  <si>
    <t>所得税</t>
    <rPh sb="0" eb="3">
      <t>ショトクゼイ</t>
    </rPh>
    <phoneticPr fontId="4"/>
  </si>
  <si>
    <t>源泉分</t>
    <rPh sb="0" eb="2">
      <t>ゲンセン</t>
    </rPh>
    <rPh sb="2" eb="3">
      <t>ブン</t>
    </rPh>
    <phoneticPr fontId="4"/>
  </si>
  <si>
    <t>申告分</t>
    <rPh sb="0" eb="2">
      <t>シンコク</t>
    </rPh>
    <rPh sb="2" eb="3">
      <t>ブン</t>
    </rPh>
    <phoneticPr fontId="4"/>
  </si>
  <si>
    <t>法人税</t>
    <rPh sb="0" eb="3">
      <t>ホウジンゼイ</t>
    </rPh>
    <phoneticPr fontId="4"/>
  </si>
  <si>
    <t>相続税</t>
    <rPh sb="0" eb="3">
      <t>ソウゾクゼイ</t>
    </rPh>
    <phoneticPr fontId="4"/>
  </si>
  <si>
    <t>酒税</t>
    <rPh sb="0" eb="2">
      <t>シュゼイ</t>
    </rPh>
    <phoneticPr fontId="4"/>
  </si>
  <si>
    <t xml:space="preserve">X </t>
  </si>
  <si>
    <t>揮発油税</t>
    <rPh sb="0" eb="3">
      <t>キハツユ</t>
    </rPh>
    <rPh sb="3" eb="4">
      <t>ゼイ</t>
    </rPh>
    <phoneticPr fontId="4"/>
  </si>
  <si>
    <t>たばこ税</t>
    <rPh sb="3" eb="4">
      <t>ゼイ</t>
    </rPh>
    <phoneticPr fontId="4"/>
  </si>
  <si>
    <t>消費税</t>
    <rPh sb="0" eb="3">
      <t>ショウヒゼイ</t>
    </rPh>
    <phoneticPr fontId="4"/>
  </si>
  <si>
    <t>その他</t>
    <rPh sb="0" eb="3">
      <t>ソノタ</t>
    </rPh>
    <phoneticPr fontId="4"/>
  </si>
  <si>
    <t>　　資料：東京国税局</t>
    <rPh sb="2" eb="4">
      <t>シリョウ</t>
    </rPh>
    <rPh sb="5" eb="7">
      <t>トウキョウ</t>
    </rPh>
    <rPh sb="7" eb="10">
      <t>コクゼイキョク</t>
    </rPh>
    <phoneticPr fontId="4"/>
  </si>
  <si>
    <t>（注）所得税には復興特別所得税を含む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</si>
</sst>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&quot;平&quot;&quot;成&quot;#&quot;年&quot;&quot;度&quot;"/>
    <numFmt numFmtId="177" formatCode="&quot;23区計　（&quot;#&quot;年度）&quot;"/>
    <numFmt numFmtId="178" formatCode="#,##0;&quot;△ &quot;#,##0"/>
    <numFmt numFmtId="179" formatCode="&quot;23区計(&quot;#&quot;年度）&quot;"/>
    <numFmt numFmtId="180" formatCode="#,##0_ "/>
    <numFmt numFmtId="181" formatCode="#,##0.0_ "/>
    <numFmt numFmtId="182" formatCode="#,##0&quot;千円&quot;;[Red]\-#,##0"/>
    <numFmt numFmtId="183" formatCode="0.000"/>
    <numFmt numFmtId="184" formatCode="0.0_ "/>
    <numFmt numFmtId="185" formatCode="#,##0.0_);[Red]\(#,##0.0\)"/>
    <numFmt numFmtId="186" formatCode="#,##0_);[Red]\(#,##0\)"/>
    <numFmt numFmtId="187" formatCode="#,##0.00_ "/>
    <numFmt numFmtId="188" formatCode="&quot;平成  &quot;#"/>
    <numFmt numFmtId="189" formatCode="0.00_ "/>
    <numFmt numFmtId="190" formatCode="&quot;23区計（&quot;#&quot;年度）&quot;"/>
    <numFmt numFmtId="191" formatCode="&quot;令&quot;&quot;和&quot;#&quot;年&quot;&quot;度&quot;"/>
    <numFmt numFmtId="192" formatCode="#,##0_ ;[Red]\-#,##0\ "/>
  </numFmts>
  <fonts count="4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4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7.5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9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DD7EE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57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57"/>
      </right>
      <top style="medium">
        <color indexed="8"/>
      </top>
      <bottom style="thin">
        <color indexed="8"/>
      </bottom>
      <diagonal/>
    </border>
    <border>
      <left style="thin">
        <color indexed="57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57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8" fillId="0" borderId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</cellStyleXfs>
  <cellXfs count="666">
    <xf numFmtId="0" fontId="0" fillId="0" borderId="0" xfId="0">
      <alignment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178" fontId="6" fillId="2" borderId="8" xfId="1" applyNumberFormat="1" applyFont="1" applyFill="1" applyBorder="1" applyAlignment="1">
      <alignment horizontal="right" vertical="center"/>
    </xf>
    <xf numFmtId="178" fontId="6" fillId="0" borderId="9" xfId="1" applyNumberFormat="1" applyFont="1" applyBorder="1" applyAlignment="1">
      <alignment horizontal="right" vertical="center"/>
    </xf>
    <xf numFmtId="178" fontId="6" fillId="2" borderId="9" xfId="1" applyNumberFormat="1" applyFont="1" applyFill="1" applyBorder="1" applyAlignment="1">
      <alignment horizontal="right" vertic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distributed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178" fontId="6" fillId="2" borderId="6" xfId="1" applyNumberFormat="1" applyFont="1" applyFill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78" fontId="6" fillId="2" borderId="7" xfId="1" applyNumberFormat="1" applyFont="1" applyFill="1" applyBorder="1" applyAlignment="1">
      <alignment horizontal="right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1" xfId="1" applyFont="1" applyBorder="1" applyAlignment="1">
      <alignment horizontal="distributed" vertical="center"/>
    </xf>
    <xf numFmtId="178" fontId="6" fillId="2" borderId="12" xfId="1" applyNumberFormat="1" applyFont="1" applyFill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2" borderId="13" xfId="1" applyNumberFormat="1" applyFont="1" applyFill="1" applyBorder="1" applyAlignment="1">
      <alignment horizontal="right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0" borderId="5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center" vertical="center"/>
    </xf>
    <xf numFmtId="178" fontId="10" fillId="0" borderId="8" xfId="1" applyNumberFormat="1" applyFont="1" applyFill="1" applyBorder="1" applyAlignment="1">
      <alignment horizontal="right" vertical="center"/>
    </xf>
    <xf numFmtId="178" fontId="6" fillId="0" borderId="11" xfId="1" applyNumberFormat="1" applyFont="1" applyFill="1" applyBorder="1" applyAlignment="1">
      <alignment horizontal="right" vertical="center"/>
    </xf>
    <xf numFmtId="0" fontId="6" fillId="0" borderId="17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178" fontId="8" fillId="3" borderId="8" xfId="1" applyNumberFormat="1" applyFont="1" applyFill="1" applyBorder="1" applyAlignment="1">
      <alignment horizontal="right" vertical="center"/>
    </xf>
    <xf numFmtId="178" fontId="8" fillId="3" borderId="15" xfId="1" applyNumberFormat="1" applyFont="1" applyFill="1" applyBorder="1" applyAlignment="1">
      <alignment horizontal="right" vertical="center"/>
    </xf>
    <xf numFmtId="178" fontId="8" fillId="3" borderId="6" xfId="1" applyNumberFormat="1" applyFont="1" applyFill="1" applyBorder="1" applyAlignment="1">
      <alignment horizontal="right" vertical="center"/>
    </xf>
    <xf numFmtId="178" fontId="8" fillId="3" borderId="10" xfId="1" applyNumberFormat="1" applyFont="1" applyFill="1" applyBorder="1" applyAlignment="1">
      <alignment horizontal="right" vertical="center"/>
    </xf>
    <xf numFmtId="178" fontId="8" fillId="3" borderId="12" xfId="1" applyNumberFormat="1" applyFont="1" applyFill="1" applyBorder="1" applyAlignment="1">
      <alignment horizontal="right" vertical="center"/>
    </xf>
    <xf numFmtId="178" fontId="8" fillId="3" borderId="14" xfId="1" applyNumberFormat="1" applyFont="1" applyFill="1" applyBorder="1" applyAlignment="1">
      <alignment horizontal="right" vertical="center"/>
    </xf>
    <xf numFmtId="0" fontId="11" fillId="3" borderId="18" xfId="1" applyFont="1" applyFill="1" applyBorder="1" applyAlignment="1">
      <alignment horizontal="center" vertical="center"/>
    </xf>
    <xf numFmtId="0" fontId="11" fillId="3" borderId="2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vertical="center" wrapText="1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Alignment="1">
      <alignment horizontal="distributed" vertical="center"/>
    </xf>
    <xf numFmtId="0" fontId="6" fillId="0" borderId="1" xfId="1" applyFont="1" applyBorder="1" applyAlignment="1">
      <alignment horizontal="right" vertical="center" wrapText="1"/>
    </xf>
    <xf numFmtId="0" fontId="6" fillId="2" borderId="8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12" fillId="0" borderId="0" xfId="1" applyFont="1" applyAlignment="1">
      <alignment vertical="top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178" fontId="6" fillId="0" borderId="0" xfId="1" applyNumberFormat="1" applyFont="1" applyAlignment="1">
      <alignment horizontal="right" vertical="center"/>
    </xf>
    <xf numFmtId="178" fontId="11" fillId="3" borderId="8" xfId="1" applyNumberFormat="1" applyFont="1" applyFill="1" applyBorder="1" applyAlignment="1">
      <alignment horizontal="right" vertical="center"/>
    </xf>
    <xf numFmtId="178" fontId="11" fillId="3" borderId="9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178" fontId="6" fillId="2" borderId="23" xfId="1" applyNumberFormat="1" applyFont="1" applyFill="1" applyBorder="1" applyAlignment="1">
      <alignment horizontal="right" vertical="center"/>
    </xf>
    <xf numFmtId="178" fontId="11" fillId="3" borderId="23" xfId="1" applyNumberFormat="1" applyFont="1" applyFill="1" applyBorder="1" applyAlignment="1">
      <alignment horizontal="right" vertical="center"/>
    </xf>
    <xf numFmtId="178" fontId="10" fillId="0" borderId="23" xfId="1" applyNumberFormat="1" applyFont="1" applyFill="1" applyBorder="1" applyAlignment="1">
      <alignment horizontal="right" vertical="center"/>
    </xf>
    <xf numFmtId="0" fontId="11" fillId="3" borderId="19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top"/>
    </xf>
    <xf numFmtId="0" fontId="13" fillId="0" borderId="0" xfId="1" applyFont="1" applyAlignment="1">
      <alignment horizontal="center" vertical="center" wrapText="1"/>
    </xf>
    <xf numFmtId="0" fontId="13" fillId="2" borderId="0" xfId="1" applyFont="1" applyFill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9" fillId="0" borderId="0" xfId="1" applyFont="1" applyAlignment="1">
      <alignment vertical="center"/>
    </xf>
    <xf numFmtId="0" fontId="19" fillId="0" borderId="1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right" vertical="center" wrapText="1"/>
    </xf>
    <xf numFmtId="0" fontId="19" fillId="0" borderId="3" xfId="1" applyFont="1" applyBorder="1" applyAlignment="1">
      <alignment vertical="center" wrapText="1"/>
    </xf>
    <xf numFmtId="0" fontId="20" fillId="0" borderId="5" xfId="1" applyFont="1" applyBorder="1" applyAlignment="1">
      <alignment vertical="center" wrapText="1"/>
    </xf>
    <xf numFmtId="0" fontId="19" fillId="0" borderId="5" xfId="1" applyFont="1" applyBorder="1" applyAlignment="1">
      <alignment horizontal="left" vertical="center" wrapText="1"/>
    </xf>
    <xf numFmtId="0" fontId="19" fillId="0" borderId="7" xfId="1" applyFont="1" applyBorder="1" applyAlignment="1">
      <alignment vertical="center" wrapText="1"/>
    </xf>
    <xf numFmtId="0" fontId="19" fillId="0" borderId="5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9" fillId="2" borderId="24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24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16" fillId="4" borderId="0" xfId="1" applyFont="1" applyFill="1" applyAlignment="1">
      <alignment vertical="center"/>
    </xf>
    <xf numFmtId="0" fontId="19" fillId="0" borderId="13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/>
    </xf>
    <xf numFmtId="0" fontId="19" fillId="2" borderId="26" xfId="1" applyFont="1" applyFill="1" applyBorder="1" applyAlignment="1">
      <alignment horizontal="center" vertical="center"/>
    </xf>
    <xf numFmtId="0" fontId="11" fillId="3" borderId="26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9" fillId="0" borderId="0" xfId="1" applyFont="1" applyAlignment="1">
      <alignment horizontal="distributed" vertical="center"/>
    </xf>
    <xf numFmtId="0" fontId="19" fillId="0" borderId="9" xfId="1" applyFont="1" applyBorder="1" applyAlignment="1">
      <alignment horizontal="distributed" vertical="center"/>
    </xf>
    <xf numFmtId="180" fontId="19" fillId="2" borderId="8" xfId="1" applyNumberFormat="1" applyFont="1" applyFill="1" applyBorder="1" applyAlignment="1">
      <alignment vertical="center"/>
    </xf>
    <xf numFmtId="181" fontId="19" fillId="0" borderId="26" xfId="1" applyNumberFormat="1" applyFont="1" applyBorder="1" applyAlignment="1">
      <alignment vertical="center"/>
    </xf>
    <xf numFmtId="181" fontId="19" fillId="2" borderId="26" xfId="1" applyNumberFormat="1" applyFont="1" applyFill="1" applyBorder="1" applyAlignment="1">
      <alignment vertical="center"/>
    </xf>
    <xf numFmtId="180" fontId="11" fillId="3" borderId="8" xfId="1" applyNumberFormat="1" applyFont="1" applyFill="1" applyBorder="1" applyAlignment="1">
      <alignment vertical="center"/>
    </xf>
    <xf numFmtId="181" fontId="11" fillId="3" borderId="26" xfId="1" applyNumberFormat="1" applyFont="1" applyFill="1" applyBorder="1" applyAlignment="1">
      <alignment vertical="center"/>
    </xf>
    <xf numFmtId="180" fontId="6" fillId="0" borderId="8" xfId="1" applyNumberFormat="1" applyFont="1" applyFill="1" applyBorder="1" applyAlignment="1">
      <alignment vertical="center"/>
    </xf>
    <xf numFmtId="181" fontId="6" fillId="0" borderId="8" xfId="1" applyNumberFormat="1" applyFont="1" applyFill="1" applyBorder="1" applyAlignment="1">
      <alignment vertical="center"/>
    </xf>
    <xf numFmtId="181" fontId="11" fillId="3" borderId="26" xfId="1" applyNumberFormat="1" applyFont="1" applyFill="1" applyBorder="1" applyAlignment="1" applyProtection="1">
      <alignment vertical="center"/>
    </xf>
    <xf numFmtId="180" fontId="6" fillId="0" borderId="0" xfId="1" applyNumberFormat="1" applyFont="1" applyFill="1" applyBorder="1" applyAlignment="1">
      <alignment vertical="center"/>
    </xf>
    <xf numFmtId="181" fontId="6" fillId="0" borderId="8" xfId="1" applyNumberFormat="1" applyFont="1" applyFill="1" applyBorder="1" applyAlignment="1" applyProtection="1">
      <alignment vertical="center"/>
    </xf>
    <xf numFmtId="0" fontId="19" fillId="5" borderId="0" xfId="1" applyFont="1" applyFill="1" applyAlignment="1">
      <alignment vertical="center"/>
    </xf>
    <xf numFmtId="180" fontId="19" fillId="0" borderId="0" xfId="1" applyNumberFormat="1" applyFont="1" applyAlignment="1">
      <alignment vertical="center"/>
    </xf>
    <xf numFmtId="180" fontId="19" fillId="5" borderId="0" xfId="1" applyNumberFormat="1" applyFont="1" applyFill="1" applyAlignment="1">
      <alignment vertical="center"/>
    </xf>
    <xf numFmtId="0" fontId="19" fillId="6" borderId="0" xfId="1" applyFont="1" applyFill="1" applyAlignment="1">
      <alignment vertical="center"/>
    </xf>
    <xf numFmtId="180" fontId="19" fillId="6" borderId="0" xfId="1" applyNumberFormat="1" applyFont="1" applyFill="1" applyAlignment="1">
      <alignment vertical="center"/>
    </xf>
    <xf numFmtId="182" fontId="19" fillId="0" borderId="0" xfId="1" applyNumberFormat="1" applyFont="1" applyAlignment="1">
      <alignment vertical="center"/>
    </xf>
    <xf numFmtId="180" fontId="19" fillId="2" borderId="8" xfId="1" quotePrefix="1" applyNumberFormat="1" applyFont="1" applyFill="1" applyBorder="1" applyAlignment="1">
      <alignment horizontal="right" vertical="center"/>
    </xf>
    <xf numFmtId="181" fontId="19" fillId="0" borderId="26" xfId="1" quotePrefix="1" applyNumberFormat="1" applyFont="1" applyBorder="1" applyAlignment="1">
      <alignment horizontal="right" vertical="center"/>
    </xf>
    <xf numFmtId="181" fontId="19" fillId="2" borderId="26" xfId="1" quotePrefix="1" applyNumberFormat="1" applyFont="1" applyFill="1" applyBorder="1" applyAlignment="1">
      <alignment horizontal="right" vertical="center"/>
    </xf>
    <xf numFmtId="180" fontId="11" fillId="3" borderId="8" xfId="1" quotePrefix="1" applyNumberFormat="1" applyFont="1" applyFill="1" applyBorder="1" applyAlignment="1">
      <alignment horizontal="right" vertical="center"/>
    </xf>
    <xf numFmtId="181" fontId="11" fillId="3" borderId="26" xfId="1" quotePrefix="1" applyNumberFormat="1" applyFont="1" applyFill="1" applyBorder="1" applyAlignment="1" applyProtection="1">
      <alignment horizontal="right" vertical="center"/>
    </xf>
    <xf numFmtId="180" fontId="19" fillId="0" borderId="0" xfId="1" applyNumberFormat="1" applyFont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19" fillId="0" borderId="17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183" fontId="19" fillId="0" borderId="27" xfId="1" applyNumberFormat="1" applyFont="1" applyBorder="1" applyAlignment="1">
      <alignment horizontal="right" vertical="center"/>
    </xf>
    <xf numFmtId="0" fontId="19" fillId="2" borderId="18" xfId="1" applyFont="1" applyFill="1" applyBorder="1" applyAlignment="1">
      <alignment horizontal="center" vertical="center"/>
    </xf>
    <xf numFmtId="183" fontId="19" fillId="2" borderId="27" xfId="1" applyNumberFormat="1" applyFont="1" applyFill="1" applyBorder="1" applyAlignment="1">
      <alignment horizontal="right" vertical="center"/>
    </xf>
    <xf numFmtId="183" fontId="11" fillId="3" borderId="27" xfId="1" applyNumberFormat="1" applyFont="1" applyFill="1" applyBorder="1" applyAlignment="1">
      <alignment horizontal="right" vertical="center"/>
    </xf>
    <xf numFmtId="0" fontId="6" fillId="0" borderId="18" xfId="1" applyFont="1" applyFill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 wrapText="1"/>
    </xf>
    <xf numFmtId="0" fontId="19" fillId="0" borderId="1" xfId="1" applyFont="1" applyBorder="1" applyAlignment="1">
      <alignment vertical="center" wrapText="1"/>
    </xf>
    <xf numFmtId="0" fontId="19" fillId="4" borderId="0" xfId="1" applyFont="1" applyFill="1" applyAlignment="1">
      <alignment vertical="center"/>
    </xf>
    <xf numFmtId="0" fontId="19" fillId="0" borderId="5" xfId="1" applyFont="1" applyBorder="1" applyAlignment="1">
      <alignment vertical="center" wrapText="1"/>
    </xf>
    <xf numFmtId="0" fontId="19" fillId="0" borderId="6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180" fontId="19" fillId="2" borderId="8" xfId="1" applyNumberFormat="1" applyFont="1" applyFill="1" applyBorder="1" applyAlignment="1">
      <alignment horizontal="right" vertical="center"/>
    </xf>
    <xf numFmtId="181" fontId="19" fillId="0" borderId="26" xfId="1" applyNumberFormat="1" applyFont="1" applyBorder="1" applyAlignment="1">
      <alignment horizontal="right" vertical="center"/>
    </xf>
    <xf numFmtId="181" fontId="19" fillId="2" borderId="26" xfId="1" applyNumberFormat="1" applyFont="1" applyFill="1" applyBorder="1" applyAlignment="1">
      <alignment horizontal="right" vertical="center"/>
    </xf>
    <xf numFmtId="180" fontId="11" fillId="3" borderId="8" xfId="1" applyNumberFormat="1" applyFont="1" applyFill="1" applyBorder="1" applyAlignment="1">
      <alignment horizontal="right" vertical="center"/>
    </xf>
    <xf numFmtId="181" fontId="11" fillId="3" borderId="26" xfId="1" applyNumberFormat="1" applyFont="1" applyFill="1" applyBorder="1" applyAlignment="1">
      <alignment horizontal="right" vertical="center"/>
    </xf>
    <xf numFmtId="180" fontId="6" fillId="0" borderId="0" xfId="1" applyNumberFormat="1" applyFont="1" applyFill="1" applyBorder="1" applyAlignment="1">
      <alignment horizontal="right" vertical="center"/>
    </xf>
    <xf numFmtId="181" fontId="6" fillId="0" borderId="8" xfId="1" applyNumberFormat="1" applyFont="1" applyFill="1" applyBorder="1" applyAlignment="1">
      <alignment horizontal="right" vertical="center"/>
    </xf>
    <xf numFmtId="184" fontId="19" fillId="0" borderId="26" xfId="1" applyNumberFormat="1" applyFont="1" applyBorder="1" applyAlignment="1">
      <alignment horizontal="right" vertical="center"/>
    </xf>
    <xf numFmtId="184" fontId="19" fillId="2" borderId="26" xfId="1" applyNumberFormat="1" applyFont="1" applyFill="1" applyBorder="1" applyAlignment="1">
      <alignment horizontal="right" vertical="center"/>
    </xf>
    <xf numFmtId="184" fontId="11" fillId="3" borderId="26" xfId="1" applyNumberFormat="1" applyFont="1" applyFill="1" applyBorder="1" applyAlignment="1" applyProtection="1">
      <alignment horizontal="right" vertical="center"/>
    </xf>
    <xf numFmtId="184" fontId="6" fillId="0" borderId="8" xfId="1" applyNumberFormat="1" applyFont="1" applyFill="1" applyBorder="1" applyAlignment="1" applyProtection="1">
      <alignment horizontal="right" vertical="center"/>
    </xf>
    <xf numFmtId="185" fontId="19" fillId="0" borderId="26" xfId="1" quotePrefix="1" applyNumberFormat="1" applyFont="1" applyBorder="1" applyAlignment="1">
      <alignment horizontal="right" vertical="center"/>
    </xf>
    <xf numFmtId="185" fontId="11" fillId="3" borderId="26" xfId="1" quotePrefix="1" applyNumberFormat="1" applyFont="1" applyFill="1" applyBorder="1" applyAlignment="1">
      <alignment horizontal="right" vertical="center"/>
    </xf>
    <xf numFmtId="184" fontId="11" fillId="3" borderId="26" xfId="1" quotePrefix="1" applyNumberFormat="1" applyFont="1" applyFill="1" applyBorder="1" applyAlignment="1" applyProtection="1">
      <alignment horizontal="right" vertical="center"/>
    </xf>
    <xf numFmtId="180" fontId="6" fillId="0" borderId="0" xfId="1" quotePrefix="1" applyNumberFormat="1" applyFont="1" applyFill="1" applyBorder="1" applyAlignment="1">
      <alignment horizontal="right" vertical="center"/>
    </xf>
    <xf numFmtId="184" fontId="6" fillId="0" borderId="8" xfId="1" quotePrefix="1" applyNumberFormat="1" applyFont="1" applyFill="1" applyBorder="1" applyAlignment="1" applyProtection="1">
      <alignment horizontal="right" vertical="center"/>
    </xf>
    <xf numFmtId="186" fontId="19" fillId="0" borderId="26" xfId="1" quotePrefix="1" applyNumberFormat="1" applyFont="1" applyBorder="1" applyAlignment="1">
      <alignment horizontal="right" vertical="center"/>
    </xf>
    <xf numFmtId="186" fontId="11" fillId="3" borderId="26" xfId="1" quotePrefix="1" applyNumberFormat="1" applyFont="1" applyFill="1" applyBorder="1" applyAlignment="1">
      <alignment horizontal="right" vertical="center"/>
    </xf>
    <xf numFmtId="184" fontId="11" fillId="7" borderId="26" xfId="1" applyNumberFormat="1" applyFont="1" applyFill="1" applyBorder="1" applyAlignment="1">
      <alignment horizontal="right" vertical="center"/>
    </xf>
    <xf numFmtId="0" fontId="19" fillId="0" borderId="18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2" borderId="27" xfId="1" applyFont="1" applyFill="1" applyBorder="1" applyAlignment="1">
      <alignment horizontal="center" vertical="center"/>
    </xf>
    <xf numFmtId="0" fontId="11" fillId="3" borderId="27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horizontal="right" vertical="center"/>
    </xf>
    <xf numFmtId="180" fontId="19" fillId="0" borderId="8" xfId="1" applyNumberFormat="1" applyFont="1" applyBorder="1" applyAlignment="1">
      <alignment horizontal="right" vertical="center"/>
    </xf>
    <xf numFmtId="185" fontId="19" fillId="0" borderId="26" xfId="1" applyNumberFormat="1" applyFont="1" applyBorder="1" applyAlignment="1">
      <alignment horizontal="right" vertical="center"/>
    </xf>
    <xf numFmtId="185" fontId="19" fillId="2" borderId="26" xfId="1" applyNumberFormat="1" applyFont="1" applyFill="1" applyBorder="1" applyAlignment="1">
      <alignment horizontal="right" vertical="center"/>
    </xf>
    <xf numFmtId="185" fontId="11" fillId="3" borderId="26" xfId="1" applyNumberFormat="1" applyFont="1" applyFill="1" applyBorder="1" applyAlignment="1">
      <alignment horizontal="right" vertical="center"/>
    </xf>
    <xf numFmtId="185" fontId="6" fillId="0" borderId="8" xfId="1" applyNumberFormat="1" applyFont="1" applyFill="1" applyBorder="1" applyAlignment="1">
      <alignment horizontal="right" vertical="center"/>
    </xf>
    <xf numFmtId="185" fontId="11" fillId="3" borderId="26" xfId="1" applyNumberFormat="1" applyFont="1" applyFill="1" applyBorder="1" applyAlignment="1" applyProtection="1">
      <alignment horizontal="right" vertical="center"/>
    </xf>
    <xf numFmtId="185" fontId="6" fillId="0" borderId="8" xfId="1" applyNumberFormat="1" applyFont="1" applyFill="1" applyBorder="1" applyAlignment="1" applyProtection="1">
      <alignment horizontal="right" vertical="center"/>
    </xf>
    <xf numFmtId="38" fontId="19" fillId="0" borderId="0" xfId="1" applyNumberFormat="1" applyFont="1" applyAlignment="1">
      <alignment vertical="center"/>
    </xf>
    <xf numFmtId="38" fontId="19" fillId="5" borderId="0" xfId="1" applyNumberFormat="1" applyFont="1" applyFill="1" applyAlignment="1">
      <alignment vertical="center"/>
    </xf>
    <xf numFmtId="185" fontId="19" fillId="2" borderId="26" xfId="1" quotePrefix="1" applyNumberFormat="1" applyFont="1" applyFill="1" applyBorder="1" applyAlignment="1">
      <alignment horizontal="right" vertical="center"/>
    </xf>
    <xf numFmtId="185" fontId="11" fillId="3" borderId="26" xfId="1" quotePrefix="1" applyNumberFormat="1" applyFont="1" applyFill="1" applyBorder="1" applyAlignment="1" applyProtection="1">
      <alignment horizontal="right" vertical="center"/>
    </xf>
    <xf numFmtId="0" fontId="21" fillId="0" borderId="0" xfId="1" applyFont="1"/>
    <xf numFmtId="0" fontId="21" fillId="2" borderId="0" xfId="1" applyFont="1" applyFill="1"/>
    <xf numFmtId="0" fontId="1" fillId="0" borderId="0" xfId="1"/>
    <xf numFmtId="0" fontId="22" fillId="0" borderId="0" xfId="1" applyFont="1" applyAlignment="1">
      <alignment vertical="center"/>
    </xf>
    <xf numFmtId="0" fontId="1" fillId="2" borderId="0" xfId="1" applyFill="1"/>
    <xf numFmtId="0" fontId="14" fillId="0" borderId="0" xfId="1" applyFont="1"/>
    <xf numFmtId="0" fontId="14" fillId="2" borderId="0" xfId="1" applyFont="1" applyFill="1"/>
    <xf numFmtId="0" fontId="6" fillId="0" borderId="0" xfId="1" applyFont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180" fontId="6" fillId="0" borderId="8" xfId="1" applyNumberFormat="1" applyFont="1" applyBorder="1" applyAlignment="1">
      <alignment horizontal="right" vertical="center"/>
    </xf>
    <xf numFmtId="181" fontId="6" fillId="0" borderId="26" xfId="1" applyNumberFormat="1" applyFont="1" applyBorder="1" applyAlignment="1">
      <alignment horizontal="right" vertical="center"/>
    </xf>
    <xf numFmtId="180" fontId="6" fillId="2" borderId="8" xfId="1" applyNumberFormat="1" applyFont="1" applyFill="1" applyBorder="1" applyAlignment="1">
      <alignment horizontal="right" vertical="center"/>
    </xf>
    <xf numFmtId="181" fontId="6" fillId="2" borderId="26" xfId="1" applyNumberFormat="1" applyFont="1" applyFill="1" applyBorder="1" applyAlignment="1">
      <alignment horizontal="right" vertical="center"/>
    </xf>
    <xf numFmtId="184" fontId="6" fillId="0" borderId="26" xfId="1" applyNumberFormat="1" applyFont="1" applyBorder="1" applyAlignment="1">
      <alignment horizontal="right" vertical="center"/>
    </xf>
    <xf numFmtId="184" fontId="6" fillId="2" borderId="26" xfId="1" applyNumberFormat="1" applyFont="1" applyFill="1" applyBorder="1" applyAlignment="1">
      <alignment horizontal="right" vertical="center"/>
    </xf>
    <xf numFmtId="180" fontId="6" fillId="2" borderId="8" xfId="1" quotePrefix="1" applyNumberFormat="1" applyFont="1" applyFill="1" applyBorder="1" applyAlignment="1">
      <alignment horizontal="right" vertical="center"/>
    </xf>
    <xf numFmtId="184" fontId="6" fillId="0" borderId="26" xfId="1" quotePrefix="1" applyNumberFormat="1" applyFont="1" applyBorder="1" applyAlignment="1">
      <alignment horizontal="right" vertical="center"/>
    </xf>
    <xf numFmtId="184" fontId="6" fillId="2" borderId="26" xfId="1" quotePrefix="1" applyNumberFormat="1" applyFont="1" applyFill="1" applyBorder="1" applyAlignment="1">
      <alignment horizontal="right" vertical="center"/>
    </xf>
    <xf numFmtId="0" fontId="6" fillId="0" borderId="27" xfId="1" applyFont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13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right" vertical="center"/>
    </xf>
    <xf numFmtId="0" fontId="6" fillId="0" borderId="3" xfId="1" applyFont="1" applyBorder="1" applyAlignment="1">
      <alignment vertical="center" wrapText="1"/>
    </xf>
    <xf numFmtId="176" fontId="6" fillId="0" borderId="1" xfId="1" applyNumberFormat="1" applyFont="1" applyBorder="1" applyAlignment="1">
      <alignment horizontal="right" vertical="center"/>
    </xf>
    <xf numFmtId="0" fontId="6" fillId="0" borderId="7" xfId="1" applyFont="1" applyBorder="1" applyAlignment="1">
      <alignment vertical="center" wrapText="1"/>
    </xf>
    <xf numFmtId="0" fontId="6" fillId="2" borderId="30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11" fillId="3" borderId="30" xfId="1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distributed" vertical="center"/>
    </xf>
    <xf numFmtId="180" fontId="6" fillId="0" borderId="26" xfId="1" applyNumberFormat="1" applyFont="1" applyBorder="1" applyAlignment="1">
      <alignment horizontal="right" vertical="center" indent="1"/>
    </xf>
    <xf numFmtId="184" fontId="6" fillId="0" borderId="8" xfId="1" applyNumberFormat="1" applyFont="1" applyBorder="1" applyAlignment="1">
      <alignment horizontal="right" vertical="center"/>
    </xf>
    <xf numFmtId="180" fontId="6" fillId="2" borderId="26" xfId="1" applyNumberFormat="1" applyFont="1" applyFill="1" applyBorder="1" applyAlignment="1">
      <alignment horizontal="right" vertical="center" indent="1"/>
    </xf>
    <xf numFmtId="184" fontId="6" fillId="2" borderId="8" xfId="1" applyNumberFormat="1" applyFont="1" applyFill="1" applyBorder="1" applyAlignment="1">
      <alignment horizontal="right" vertical="center"/>
    </xf>
    <xf numFmtId="180" fontId="11" fillId="3" borderId="26" xfId="1" applyNumberFormat="1" applyFont="1" applyFill="1" applyBorder="1" applyAlignment="1">
      <alignment horizontal="right" vertical="center" indent="1"/>
    </xf>
    <xf numFmtId="184" fontId="11" fillId="3" borderId="8" xfId="1" applyNumberFormat="1" applyFont="1" applyFill="1" applyBorder="1" applyAlignment="1">
      <alignment horizontal="right" vertical="center"/>
    </xf>
    <xf numFmtId="184" fontId="11" fillId="3" borderId="8" xfId="1" applyNumberFormat="1" applyFont="1" applyFill="1" applyBorder="1" applyAlignment="1" applyProtection="1">
      <alignment horizontal="right" vertical="center"/>
    </xf>
    <xf numFmtId="180" fontId="6" fillId="2" borderId="26" xfId="1" quotePrefix="1" applyNumberFormat="1" applyFont="1" applyFill="1" applyBorder="1" applyAlignment="1">
      <alignment horizontal="right" vertical="center" indent="1"/>
    </xf>
    <xf numFmtId="185" fontId="6" fillId="0" borderId="8" xfId="1" quotePrefix="1" applyNumberFormat="1" applyFont="1" applyBorder="1" applyAlignment="1">
      <alignment horizontal="right" vertical="center"/>
    </xf>
    <xf numFmtId="184" fontId="6" fillId="2" borderId="8" xfId="1" quotePrefix="1" applyNumberFormat="1" applyFont="1" applyFill="1" applyBorder="1" applyAlignment="1">
      <alignment horizontal="right" vertical="center"/>
    </xf>
    <xf numFmtId="180" fontId="11" fillId="3" borderId="26" xfId="1" quotePrefix="1" applyNumberFormat="1" applyFont="1" applyFill="1" applyBorder="1" applyAlignment="1">
      <alignment horizontal="right" vertical="center" indent="1"/>
    </xf>
    <xf numFmtId="184" fontId="11" fillId="3" borderId="8" xfId="1" quotePrefix="1" applyNumberFormat="1" applyFont="1" applyFill="1" applyBorder="1" applyAlignment="1" applyProtection="1">
      <alignment horizontal="right" vertical="center"/>
    </xf>
    <xf numFmtId="180" fontId="6" fillId="0" borderId="17" xfId="1" applyNumberFormat="1" applyFont="1" applyBorder="1" applyAlignment="1">
      <alignment horizontal="right" vertical="center"/>
    </xf>
    <xf numFmtId="180" fontId="6" fillId="0" borderId="27" xfId="1" applyNumberFormat="1" applyFont="1" applyBorder="1" applyAlignment="1">
      <alignment horizontal="right" vertical="center"/>
    </xf>
    <xf numFmtId="180" fontId="6" fillId="2" borderId="27" xfId="1" applyNumberFormat="1" applyFont="1" applyFill="1" applyBorder="1" applyAlignment="1">
      <alignment horizontal="right" vertical="center"/>
    </xf>
    <xf numFmtId="180" fontId="6" fillId="2" borderId="18" xfId="1" applyNumberFormat="1" applyFont="1" applyFill="1" applyBorder="1" applyAlignment="1">
      <alignment horizontal="right" vertical="center"/>
    </xf>
    <xf numFmtId="180" fontId="11" fillId="3" borderId="27" xfId="1" applyNumberFormat="1" applyFont="1" applyFill="1" applyBorder="1" applyAlignment="1">
      <alignment horizontal="right" vertical="center"/>
    </xf>
    <xf numFmtId="180" fontId="11" fillId="3" borderId="18" xfId="1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84" fontId="6" fillId="0" borderId="8" xfId="1" quotePrefix="1" applyNumberFormat="1" applyFont="1" applyBorder="1" applyAlignment="1">
      <alignment horizontal="right" vertical="center"/>
    </xf>
    <xf numFmtId="184" fontId="11" fillId="3" borderId="8" xfId="1" quotePrefix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6" fillId="0" borderId="31" xfId="1" applyFont="1" applyBorder="1" applyAlignment="1">
      <alignment horizontal="center" vertical="center"/>
    </xf>
    <xf numFmtId="0" fontId="11" fillId="3" borderId="31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180" fontId="6" fillId="0" borderId="32" xfId="1" applyNumberFormat="1" applyFont="1" applyBorder="1" applyAlignment="1">
      <alignment horizontal="right" vertical="center" indent="1"/>
    </xf>
    <xf numFmtId="180" fontId="6" fillId="0" borderId="0" xfId="1" applyNumberFormat="1" applyFont="1" applyAlignment="1">
      <alignment horizontal="right" vertical="center" indent="1"/>
    </xf>
    <xf numFmtId="180" fontId="6" fillId="0" borderId="8" xfId="1" applyNumberFormat="1" applyFont="1" applyBorder="1" applyAlignment="1">
      <alignment horizontal="right" vertical="center" indent="1"/>
    </xf>
    <xf numFmtId="0" fontId="23" fillId="0" borderId="0" xfId="1" applyFont="1" applyAlignment="1">
      <alignment horizontal="distributed" vertical="center"/>
    </xf>
    <xf numFmtId="180" fontId="6" fillId="0" borderId="8" xfId="1" quotePrefix="1" applyNumberFormat="1" applyFont="1" applyBorder="1" applyAlignment="1">
      <alignment horizontal="right" vertical="center" indent="1"/>
    </xf>
    <xf numFmtId="0" fontId="2" fillId="2" borderId="0" xfId="1" applyFont="1" applyFill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0" fontId="6" fillId="2" borderId="31" xfId="1" applyFont="1" applyFill="1" applyBorder="1" applyAlignment="1">
      <alignment horizontal="center" vertical="center"/>
    </xf>
    <xf numFmtId="180" fontId="6" fillId="0" borderId="26" xfId="1" quotePrefix="1" applyNumberFormat="1" applyFont="1" applyBorder="1" applyAlignment="1">
      <alignment horizontal="right" vertical="center" indent="1"/>
    </xf>
    <xf numFmtId="0" fontId="24" fillId="2" borderId="0" xfId="1" applyFont="1" applyFill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/>
    </xf>
    <xf numFmtId="0" fontId="8" fillId="3" borderId="31" xfId="1" applyFont="1" applyFill="1" applyBorder="1" applyAlignment="1">
      <alignment horizontal="center" vertical="center"/>
    </xf>
    <xf numFmtId="180" fontId="6" fillId="0" borderId="0" xfId="1" quotePrefix="1" applyNumberFormat="1" applyFont="1" applyAlignment="1">
      <alignment horizontal="right" vertical="center" indent="1"/>
    </xf>
    <xf numFmtId="0" fontId="24" fillId="0" borderId="17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27" xfId="1" applyFont="1" applyBorder="1" applyAlignment="1">
      <alignment horizontal="center" vertical="center"/>
    </xf>
    <xf numFmtId="0" fontId="25" fillId="3" borderId="27" xfId="1" applyFont="1" applyFill="1" applyBorder="1" applyAlignment="1">
      <alignment horizontal="center" vertical="center"/>
    </xf>
    <xf numFmtId="0" fontId="25" fillId="3" borderId="18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0" fontId="6" fillId="0" borderId="26" xfId="1" applyFont="1" applyBorder="1" applyAlignment="1">
      <alignment horizontal="right" vertical="center" indent="1"/>
    </xf>
    <xf numFmtId="0" fontId="6" fillId="0" borderId="26" xfId="1" applyFont="1" applyBorder="1" applyAlignment="1">
      <alignment horizontal="right" vertical="center"/>
    </xf>
    <xf numFmtId="0" fontId="11" fillId="3" borderId="26" xfId="1" applyFont="1" applyFill="1" applyBorder="1" applyAlignment="1">
      <alignment horizontal="right" vertical="center" indent="1"/>
    </xf>
    <xf numFmtId="0" fontId="11" fillId="3" borderId="0" xfId="1" applyFont="1" applyFill="1" applyAlignment="1">
      <alignment horizontal="right" vertical="center"/>
    </xf>
    <xf numFmtId="0" fontId="6" fillId="0" borderId="0" xfId="1" applyFont="1" applyAlignment="1">
      <alignment horizontal="right" vertical="center" textRotation="255"/>
    </xf>
    <xf numFmtId="184" fontId="6" fillId="0" borderId="0" xfId="1" applyNumberFormat="1" applyFont="1" applyAlignment="1">
      <alignment horizontal="right" vertical="center"/>
    </xf>
    <xf numFmtId="184" fontId="11" fillId="3" borderId="0" xfId="1" applyNumberFormat="1" applyFont="1" applyFill="1" applyAlignment="1">
      <alignment horizontal="right" vertical="center"/>
    </xf>
    <xf numFmtId="184" fontId="6" fillId="0" borderId="0" xfId="1" quotePrefix="1" applyNumberFormat="1" applyFont="1" applyAlignment="1">
      <alignment horizontal="right" vertical="center"/>
    </xf>
    <xf numFmtId="184" fontId="11" fillId="3" borderId="0" xfId="1" quotePrefix="1" applyNumberFormat="1" applyFont="1" applyFill="1" applyAlignment="1">
      <alignment horizontal="right" vertical="center"/>
    </xf>
    <xf numFmtId="0" fontId="6" fillId="0" borderId="33" xfId="1" applyFont="1" applyBorder="1" applyAlignment="1">
      <alignment vertical="center"/>
    </xf>
    <xf numFmtId="0" fontId="6" fillId="0" borderId="33" xfId="1" applyFont="1" applyBorder="1" applyAlignment="1">
      <alignment horizontal="distributed" vertical="center"/>
    </xf>
    <xf numFmtId="180" fontId="6" fillId="0" borderId="34" xfId="1" applyNumberFormat="1" applyFont="1" applyBorder="1" applyAlignment="1">
      <alignment horizontal="right" vertical="center" indent="1"/>
    </xf>
    <xf numFmtId="184" fontId="6" fillId="0" borderId="34" xfId="1" quotePrefix="1" applyNumberFormat="1" applyFont="1" applyBorder="1" applyAlignment="1">
      <alignment horizontal="right" vertical="center"/>
    </xf>
    <xf numFmtId="184" fontId="6" fillId="0" borderId="33" xfId="1" quotePrefix="1" applyNumberFormat="1" applyFont="1" applyBorder="1" applyAlignment="1">
      <alignment horizontal="right" vertical="center"/>
    </xf>
    <xf numFmtId="180" fontId="11" fillId="3" borderId="34" xfId="1" applyNumberFormat="1" applyFont="1" applyFill="1" applyBorder="1" applyAlignment="1">
      <alignment horizontal="right" vertical="center" indent="1"/>
    </xf>
    <xf numFmtId="184" fontId="11" fillId="3" borderId="33" xfId="1" quotePrefix="1" applyNumberFormat="1" applyFont="1" applyFill="1" applyBorder="1" applyAlignment="1">
      <alignment horizontal="right" vertical="center"/>
    </xf>
    <xf numFmtId="0" fontId="6" fillId="0" borderId="5" xfId="1" applyFont="1" applyBorder="1" applyAlignment="1">
      <alignment horizontal="right" vertical="center" textRotation="255"/>
    </xf>
    <xf numFmtId="0" fontId="6" fillId="0" borderId="7" xfId="1" applyFont="1" applyBorder="1" applyAlignment="1">
      <alignment horizontal="distributed" vertical="center"/>
    </xf>
    <xf numFmtId="180" fontId="6" fillId="0" borderId="30" xfId="1" applyNumberFormat="1" applyFont="1" applyBorder="1" applyAlignment="1">
      <alignment horizontal="right" vertical="center" indent="1"/>
    </xf>
    <xf numFmtId="49" fontId="6" fillId="0" borderId="30" xfId="1" quotePrefix="1" applyNumberFormat="1" applyFont="1" applyBorder="1" applyAlignment="1">
      <alignment horizontal="right" vertical="center"/>
    </xf>
    <xf numFmtId="49" fontId="6" fillId="0" borderId="5" xfId="1" quotePrefix="1" applyNumberFormat="1" applyFont="1" applyBorder="1" applyAlignment="1">
      <alignment horizontal="right" vertical="center"/>
    </xf>
    <xf numFmtId="180" fontId="11" fillId="3" borderId="30" xfId="1" quotePrefix="1" applyNumberFormat="1" applyFont="1" applyFill="1" applyBorder="1" applyAlignment="1">
      <alignment horizontal="right" vertical="center" indent="1"/>
    </xf>
    <xf numFmtId="49" fontId="11" fillId="3" borderId="5" xfId="1" quotePrefix="1" applyNumberFormat="1" applyFont="1" applyFill="1" applyBorder="1" applyAlignment="1">
      <alignment horizontal="right" vertical="center"/>
    </xf>
    <xf numFmtId="0" fontId="6" fillId="0" borderId="11" xfId="1" applyFont="1" applyBorder="1" applyAlignment="1">
      <alignment vertical="center"/>
    </xf>
    <xf numFmtId="49" fontId="6" fillId="0" borderId="26" xfId="1" quotePrefix="1" applyNumberFormat="1" applyFont="1" applyBorder="1" applyAlignment="1">
      <alignment horizontal="right" vertical="center"/>
    </xf>
    <xf numFmtId="49" fontId="6" fillId="0" borderId="0" xfId="1" quotePrefix="1" applyNumberFormat="1" applyFont="1" applyAlignment="1">
      <alignment horizontal="right" vertical="center"/>
    </xf>
    <xf numFmtId="49" fontId="11" fillId="3" borderId="0" xfId="1" quotePrefix="1" applyNumberFormat="1" applyFont="1" applyFill="1" applyAlignment="1">
      <alignment horizontal="right" vertical="center"/>
    </xf>
    <xf numFmtId="0" fontId="6" fillId="3" borderId="27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176" fontId="6" fillId="0" borderId="0" xfId="1" applyNumberFormat="1" applyFont="1" applyAlignment="1">
      <alignment horizontal="right" vertical="center"/>
    </xf>
    <xf numFmtId="181" fontId="6" fillId="2" borderId="8" xfId="1" applyNumberFormat="1" applyFont="1" applyFill="1" applyBorder="1" applyAlignment="1">
      <alignment horizontal="right" vertical="center"/>
    </xf>
    <xf numFmtId="180" fontId="6" fillId="2" borderId="9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80" fontId="6" fillId="0" borderId="9" xfId="1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1" fillId="3" borderId="0" xfId="1" applyFont="1" applyFill="1" applyAlignment="1">
      <alignment horizontal="left" vertical="center"/>
    </xf>
    <xf numFmtId="181" fontId="11" fillId="3" borderId="8" xfId="1" applyNumberFormat="1" applyFont="1" applyFill="1" applyBorder="1" applyAlignment="1">
      <alignment horizontal="right" vertical="center"/>
    </xf>
    <xf numFmtId="180" fontId="11" fillId="3" borderId="9" xfId="1" applyNumberFormat="1" applyFont="1" applyFill="1" applyBorder="1" applyAlignment="1">
      <alignment horizontal="right" vertical="center"/>
    </xf>
    <xf numFmtId="0" fontId="11" fillId="3" borderId="17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right" vertical="center"/>
    </xf>
    <xf numFmtId="180" fontId="6" fillId="3" borderId="18" xfId="1" applyNumberFormat="1" applyFont="1" applyFill="1" applyBorder="1" applyAlignment="1">
      <alignment horizontal="right" vertical="center"/>
    </xf>
    <xf numFmtId="180" fontId="6" fillId="3" borderId="19" xfId="1" applyNumberFormat="1" applyFont="1" applyFill="1" applyBorder="1" applyAlignment="1">
      <alignment horizontal="right" vertical="center"/>
    </xf>
    <xf numFmtId="180" fontId="6" fillId="3" borderId="17" xfId="1" applyNumberFormat="1" applyFont="1" applyFill="1" applyBorder="1" applyAlignment="1">
      <alignment horizontal="right" vertical="center"/>
    </xf>
    <xf numFmtId="187" fontId="6" fillId="3" borderId="17" xfId="1" applyNumberFormat="1" applyFont="1" applyFill="1" applyBorder="1" applyAlignment="1">
      <alignment horizontal="right" vertical="center"/>
    </xf>
    <xf numFmtId="180" fontId="6" fillId="0" borderId="0" xfId="1" applyNumberFormat="1" applyFont="1" applyAlignment="1">
      <alignment horizontal="right" vertical="center"/>
    </xf>
    <xf numFmtId="0" fontId="14" fillId="0" borderId="3" xfId="1" applyFont="1" applyBorder="1" applyAlignment="1">
      <alignment vertical="center" wrapText="1"/>
    </xf>
    <xf numFmtId="0" fontId="14" fillId="0" borderId="7" xfId="1" applyFont="1" applyBorder="1" applyAlignment="1">
      <alignment vertical="center" wrapText="1"/>
    </xf>
    <xf numFmtId="178" fontId="6" fillId="0" borderId="8" xfId="1" applyNumberFormat="1" applyFont="1" applyBorder="1" applyAlignment="1">
      <alignment horizontal="right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0" xfId="1" applyFont="1" applyFill="1" applyAlignment="1">
      <alignment horizontal="center" vertical="center"/>
    </xf>
    <xf numFmtId="178" fontId="11" fillId="7" borderId="8" xfId="1" applyNumberFormat="1" applyFont="1" applyFill="1" applyBorder="1" applyAlignment="1">
      <alignment horizontal="right" vertical="center"/>
    </xf>
    <xf numFmtId="178" fontId="11" fillId="7" borderId="0" xfId="1" applyNumberFormat="1" applyFont="1" applyFill="1" applyAlignment="1">
      <alignment horizontal="right" vertical="center"/>
    </xf>
    <xf numFmtId="0" fontId="11" fillId="7" borderId="18" xfId="1" applyFont="1" applyFill="1" applyBorder="1" applyAlignment="1">
      <alignment horizontal="center" vertical="center"/>
    </xf>
    <xf numFmtId="0" fontId="11" fillId="7" borderId="17" xfId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0" fontId="24" fillId="0" borderId="5" xfId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180" fontId="6" fillId="0" borderId="18" xfId="1" applyNumberFormat="1" applyFont="1" applyBorder="1" applyAlignment="1">
      <alignment horizontal="right" vertical="center"/>
    </xf>
    <xf numFmtId="180" fontId="6" fillId="0" borderId="19" xfId="1" applyNumberFormat="1" applyFont="1" applyBorder="1" applyAlignment="1">
      <alignment horizontal="right" vertical="center"/>
    </xf>
    <xf numFmtId="187" fontId="6" fillId="0" borderId="17" xfId="1" applyNumberFormat="1" applyFont="1" applyBorder="1" applyAlignment="1">
      <alignment horizontal="right" vertical="center"/>
    </xf>
    <xf numFmtId="187" fontId="10" fillId="3" borderId="18" xfId="1" applyNumberFormat="1" applyFont="1" applyFill="1" applyBorder="1" applyAlignment="1">
      <alignment horizontal="right" vertical="center"/>
    </xf>
    <xf numFmtId="180" fontId="10" fillId="3" borderId="17" xfId="1" applyNumberFormat="1" applyFont="1" applyFill="1" applyBorder="1" applyAlignment="1">
      <alignment horizontal="right" vertical="center"/>
    </xf>
    <xf numFmtId="0" fontId="13" fillId="0" borderId="0" xfId="1" applyFont="1" applyAlignment="1">
      <alignment horizontal="left" vertical="top"/>
    </xf>
    <xf numFmtId="184" fontId="6" fillId="0" borderId="0" xfId="1" applyNumberFormat="1" applyFont="1" applyAlignment="1">
      <alignment horizontal="center" vertical="center"/>
    </xf>
    <xf numFmtId="0" fontId="6" fillId="0" borderId="26" xfId="1" applyFont="1" applyBorder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189" fontId="6" fillId="2" borderId="26" xfId="1" applyNumberFormat="1" applyFont="1" applyFill="1" applyBorder="1" applyAlignment="1">
      <alignment horizontal="center" vertical="center"/>
    </xf>
    <xf numFmtId="184" fontId="6" fillId="2" borderId="26" xfId="1" applyNumberFormat="1" applyFont="1" applyFill="1" applyBorder="1" applyAlignment="1">
      <alignment horizontal="center" vertical="center"/>
    </xf>
    <xf numFmtId="189" fontId="6" fillId="0" borderId="26" xfId="1" applyNumberFormat="1" applyFont="1" applyBorder="1" applyAlignment="1">
      <alignment horizontal="center" vertical="center"/>
    </xf>
    <xf numFmtId="184" fontId="6" fillId="0" borderId="26" xfId="1" applyNumberFormat="1" applyFont="1" applyBorder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189" fontId="11" fillId="3" borderId="26" xfId="1" applyNumberFormat="1" applyFont="1" applyFill="1" applyBorder="1" applyAlignment="1">
      <alignment horizontal="center" vertical="center"/>
    </xf>
    <xf numFmtId="184" fontId="11" fillId="3" borderId="26" xfId="1" applyNumberFormat="1" applyFont="1" applyFill="1" applyBorder="1" applyAlignment="1">
      <alignment horizontal="center" vertical="center"/>
    </xf>
    <xf numFmtId="189" fontId="6" fillId="0" borderId="26" xfId="1" applyNumberFormat="1" applyFont="1" applyFill="1" applyBorder="1" applyAlignment="1">
      <alignment horizontal="center" vertical="center"/>
    </xf>
    <xf numFmtId="184" fontId="6" fillId="0" borderId="26" xfId="1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left" vertical="center"/>
    </xf>
    <xf numFmtId="0" fontId="6" fillId="2" borderId="0" xfId="1" applyFont="1" applyFill="1" applyAlignment="1">
      <alignment vertical="center"/>
    </xf>
    <xf numFmtId="0" fontId="6" fillId="4" borderId="0" xfId="1" applyFont="1" applyFill="1" applyAlignment="1">
      <alignment horizontal="right" vertical="center"/>
    </xf>
    <xf numFmtId="0" fontId="6" fillId="4" borderId="0" xfId="1" applyFont="1" applyFill="1" applyAlignment="1">
      <alignment horizontal="center" vertical="center"/>
    </xf>
    <xf numFmtId="176" fontId="6" fillId="0" borderId="0" xfId="1" applyNumberFormat="1" applyFont="1" applyAlignment="1">
      <alignment horizontal="left" vertical="center"/>
    </xf>
    <xf numFmtId="189" fontId="6" fillId="0" borderId="0" xfId="1" applyNumberFormat="1" applyFont="1" applyAlignment="1">
      <alignment vertical="center"/>
    </xf>
    <xf numFmtId="189" fontId="24" fillId="2" borderId="0" xfId="1" applyNumberFormat="1" applyFont="1" applyFill="1" applyAlignment="1">
      <alignment vertical="center"/>
    </xf>
    <xf numFmtId="191" fontId="6" fillId="0" borderId="0" xfId="1" applyNumberFormat="1" applyFont="1" applyAlignment="1">
      <alignment horizontal="left" vertical="center"/>
    </xf>
    <xf numFmtId="189" fontId="6" fillId="2" borderId="0" xfId="1" applyNumberFormat="1" applyFont="1" applyFill="1" applyAlignment="1">
      <alignment vertical="center"/>
    </xf>
    <xf numFmtId="184" fontId="6" fillId="0" borderId="0" xfId="1" applyNumberFormat="1" applyFont="1" applyAlignment="1">
      <alignment vertical="center"/>
    </xf>
    <xf numFmtId="184" fontId="24" fillId="2" borderId="0" xfId="1" applyNumberFormat="1" applyFont="1" applyFill="1" applyAlignment="1">
      <alignment vertical="center"/>
    </xf>
    <xf numFmtId="184" fontId="6" fillId="2" borderId="0" xfId="1" applyNumberFormat="1" applyFont="1" applyFill="1" applyAlignment="1">
      <alignment horizontal="right" vertical="center"/>
    </xf>
    <xf numFmtId="184" fontId="6" fillId="2" borderId="0" xfId="1" applyNumberFormat="1" applyFont="1" applyFill="1" applyAlignment="1">
      <alignment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180" fontId="6" fillId="0" borderId="26" xfId="1" applyNumberFormat="1" applyFont="1" applyBorder="1" applyAlignment="1">
      <alignment horizontal="right" vertical="center"/>
    </xf>
    <xf numFmtId="180" fontId="6" fillId="2" borderId="26" xfId="1" applyNumberFormat="1" applyFont="1" applyFill="1" applyBorder="1" applyAlignment="1">
      <alignment horizontal="right" vertical="center"/>
    </xf>
    <xf numFmtId="180" fontId="6" fillId="2" borderId="0" xfId="1" applyNumberFormat="1" applyFont="1" applyFill="1" applyAlignment="1">
      <alignment horizontal="right" vertical="center"/>
    </xf>
    <xf numFmtId="180" fontId="11" fillId="3" borderId="26" xfId="1" applyNumberFormat="1" applyFont="1" applyFill="1" applyBorder="1" applyAlignment="1">
      <alignment horizontal="right" vertical="center"/>
    </xf>
    <xf numFmtId="180" fontId="11" fillId="3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180" fontId="6" fillId="0" borderId="26" xfId="1" applyNumberFormat="1" applyFont="1" applyFill="1" applyBorder="1" applyAlignment="1">
      <alignment horizontal="right" vertical="center"/>
    </xf>
    <xf numFmtId="180" fontId="6" fillId="0" borderId="0" xfId="1" applyNumberFormat="1" applyFont="1" applyFill="1" applyAlignment="1">
      <alignment horizontal="right" vertical="center"/>
    </xf>
    <xf numFmtId="0" fontId="6" fillId="0" borderId="27" xfId="1" applyFont="1" applyBorder="1" applyAlignment="1">
      <alignment horizontal="left" vertical="center"/>
    </xf>
    <xf numFmtId="180" fontId="6" fillId="0" borderId="0" xfId="1" applyNumberFormat="1" applyFont="1" applyAlignment="1">
      <alignment horizontal="center" vertical="center"/>
    </xf>
    <xf numFmtId="0" fontId="31" fillId="0" borderId="0" xfId="1" applyFont="1" applyAlignment="1">
      <alignment vertical="center"/>
    </xf>
    <xf numFmtId="0" fontId="21" fillId="0" borderId="0" xfId="1" applyFont="1" applyAlignment="1">
      <alignment vertical="top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right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180" fontId="10" fillId="2" borderId="0" xfId="1" applyNumberFormat="1" applyFont="1" applyFill="1" applyAlignment="1">
      <alignment horizontal="right" vertical="center"/>
    </xf>
    <xf numFmtId="181" fontId="10" fillId="2" borderId="26" xfId="1" applyNumberFormat="1" applyFont="1" applyFill="1" applyBorder="1" applyAlignment="1">
      <alignment horizontal="right" vertical="center"/>
    </xf>
    <xf numFmtId="180" fontId="8" fillId="3" borderId="0" xfId="1" applyNumberFormat="1" applyFont="1" applyFill="1" applyBorder="1" applyAlignment="1">
      <alignment horizontal="right" vertical="center"/>
    </xf>
    <xf numFmtId="181" fontId="8" fillId="3" borderId="26" xfId="1" applyNumberFormat="1" applyFont="1" applyFill="1" applyBorder="1" applyAlignment="1">
      <alignment horizontal="right" vertical="center"/>
    </xf>
    <xf numFmtId="180" fontId="10" fillId="2" borderId="8" xfId="1" applyNumberFormat="1" applyFont="1" applyFill="1" applyBorder="1" applyAlignment="1">
      <alignment horizontal="right" vertical="center"/>
    </xf>
    <xf numFmtId="180" fontId="8" fillId="3" borderId="8" xfId="1" applyNumberFormat="1" applyFont="1" applyFill="1" applyBorder="1" applyAlignment="1">
      <alignment horizontal="right" vertical="center"/>
    </xf>
    <xf numFmtId="185" fontId="6" fillId="0" borderId="9" xfId="1" quotePrefix="1" applyNumberFormat="1" applyFont="1" applyBorder="1" applyAlignment="1">
      <alignment horizontal="right" vertical="center"/>
    </xf>
    <xf numFmtId="185" fontId="6" fillId="0" borderId="26" xfId="1" quotePrefix="1" applyNumberFormat="1" applyFont="1" applyBorder="1" applyAlignment="1">
      <alignment horizontal="right" vertical="center"/>
    </xf>
    <xf numFmtId="185" fontId="10" fillId="2" borderId="26" xfId="1" quotePrefix="1" applyNumberFormat="1" applyFont="1" applyFill="1" applyBorder="1" applyAlignment="1">
      <alignment horizontal="right" vertical="center"/>
    </xf>
    <xf numFmtId="185" fontId="8" fillId="3" borderId="26" xfId="1" quotePrefix="1" applyNumberFormat="1" applyFont="1" applyFill="1" applyBorder="1" applyAlignment="1">
      <alignment horizontal="right" vertical="center"/>
    </xf>
    <xf numFmtId="185" fontId="6" fillId="0" borderId="8" xfId="1" quotePrefix="1" applyNumberFormat="1" applyFont="1" applyFill="1" applyBorder="1" applyAlignment="1">
      <alignment horizontal="right" vertical="center"/>
    </xf>
    <xf numFmtId="38" fontId="6" fillId="0" borderId="9" xfId="1" quotePrefix="1" applyNumberFormat="1" applyFont="1" applyBorder="1" applyAlignment="1">
      <alignment horizontal="right" vertical="center"/>
    </xf>
    <xf numFmtId="38" fontId="10" fillId="2" borderId="26" xfId="1" quotePrefix="1" applyNumberFormat="1" applyFont="1" applyFill="1" applyBorder="1" applyAlignment="1">
      <alignment horizontal="right" vertical="center"/>
    </xf>
    <xf numFmtId="186" fontId="8" fillId="3" borderId="26" xfId="1" quotePrefix="1" applyNumberFormat="1" applyFont="1" applyFill="1" applyBorder="1" applyAlignment="1">
      <alignment horizontal="right" vertical="center"/>
    </xf>
    <xf numFmtId="0" fontId="10" fillId="2" borderId="18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32" fillId="0" borderId="0" xfId="1" applyFont="1" applyAlignment="1">
      <alignment vertical="center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right" vertical="center" wrapText="1"/>
    </xf>
    <xf numFmtId="0" fontId="29" fillId="0" borderId="3" xfId="1" applyFont="1" applyBorder="1" applyAlignment="1">
      <alignment vertical="center" wrapText="1"/>
    </xf>
    <xf numFmtId="0" fontId="29" fillId="0" borderId="5" xfId="1" applyFont="1" applyBorder="1" applyAlignment="1">
      <alignment vertical="center" wrapText="1"/>
    </xf>
    <xf numFmtId="0" fontId="10" fillId="0" borderId="5" xfId="1" applyFont="1" applyBorder="1" applyAlignment="1">
      <alignment horizontal="left" vertical="center" wrapText="1"/>
    </xf>
    <xf numFmtId="0" fontId="29" fillId="0" borderId="7" xfId="1" applyFont="1" applyBorder="1" applyAlignment="1">
      <alignment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180" fontId="10" fillId="2" borderId="26" xfId="1" applyNumberFormat="1" applyFont="1" applyFill="1" applyBorder="1" applyAlignment="1">
      <alignment horizontal="right" vertical="center"/>
    </xf>
    <xf numFmtId="184" fontId="10" fillId="2" borderId="26" xfId="1" applyNumberFormat="1" applyFont="1" applyFill="1" applyBorder="1" applyAlignment="1">
      <alignment horizontal="right" vertical="center"/>
    </xf>
    <xf numFmtId="180" fontId="8" fillId="3" borderId="26" xfId="1" applyNumberFormat="1" applyFont="1" applyFill="1" applyBorder="1" applyAlignment="1">
      <alignment horizontal="right" vertical="center"/>
    </xf>
    <xf numFmtId="184" fontId="8" fillId="3" borderId="26" xfId="1" applyNumberFormat="1" applyFont="1" applyFill="1" applyBorder="1" applyAlignment="1">
      <alignment horizontal="right" vertical="center"/>
    </xf>
    <xf numFmtId="180" fontId="10" fillId="0" borderId="8" xfId="1" applyNumberFormat="1" applyFont="1" applyFill="1" applyBorder="1" applyAlignment="1">
      <alignment horizontal="right" vertical="center"/>
    </xf>
    <xf numFmtId="184" fontId="10" fillId="0" borderId="8" xfId="1" applyNumberFormat="1" applyFont="1" applyFill="1" applyBorder="1" applyAlignment="1">
      <alignment horizontal="right" vertical="center"/>
    </xf>
    <xf numFmtId="38" fontId="6" fillId="0" borderId="0" xfId="3" applyFont="1" applyAlignment="1">
      <alignment horizontal="center" vertical="center"/>
    </xf>
    <xf numFmtId="40" fontId="6" fillId="0" borderId="0" xfId="3" applyNumberFormat="1" applyFont="1" applyAlignment="1">
      <alignment horizontal="center" vertical="center"/>
    </xf>
    <xf numFmtId="0" fontId="33" fillId="0" borderId="0" xfId="1" applyFont="1" applyAlignment="1">
      <alignment horizontal="distributed" vertical="center"/>
    </xf>
    <xf numFmtId="181" fontId="10" fillId="0" borderId="8" xfId="1" applyNumberFormat="1" applyFont="1" applyFill="1" applyBorder="1" applyAlignment="1">
      <alignment horizontal="right" vertical="center"/>
    </xf>
    <xf numFmtId="180" fontId="10" fillId="0" borderId="0" xfId="1" quotePrefix="1" applyNumberFormat="1" applyFont="1" applyAlignment="1">
      <alignment horizontal="right" vertical="center"/>
    </xf>
    <xf numFmtId="181" fontId="10" fillId="0" borderId="8" xfId="1" quotePrefix="1" applyNumberFormat="1" applyFont="1" applyBorder="1" applyAlignment="1">
      <alignment horizontal="right" vertical="center"/>
    </xf>
    <xf numFmtId="180" fontId="10" fillId="2" borderId="8" xfId="1" quotePrefix="1" applyNumberFormat="1" applyFont="1" applyFill="1" applyBorder="1" applyAlignment="1">
      <alignment horizontal="right" vertical="center"/>
    </xf>
    <xf numFmtId="181" fontId="10" fillId="2" borderId="26" xfId="1" quotePrefix="1" applyNumberFormat="1" applyFont="1" applyFill="1" applyBorder="1" applyAlignment="1">
      <alignment horizontal="right" vertical="center"/>
    </xf>
    <xf numFmtId="181" fontId="11" fillId="3" borderId="26" xfId="1" quotePrefix="1" applyNumberFormat="1" applyFont="1" applyFill="1" applyBorder="1" applyAlignment="1">
      <alignment horizontal="right" vertical="center"/>
    </xf>
    <xf numFmtId="180" fontId="6" fillId="0" borderId="8" xfId="1" quotePrefix="1" applyNumberFormat="1" applyFont="1" applyFill="1" applyBorder="1" applyAlignment="1">
      <alignment horizontal="right" vertical="center"/>
    </xf>
    <xf numFmtId="181" fontId="10" fillId="0" borderId="8" xfId="1" quotePrefix="1" applyNumberFormat="1" applyFont="1" applyFill="1" applyBorder="1" applyAlignment="1">
      <alignment horizontal="right" vertical="center"/>
    </xf>
    <xf numFmtId="0" fontId="10" fillId="0" borderId="17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8" fillId="2" borderId="0" xfId="1" applyFont="1" applyFill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0" fontId="34" fillId="0" borderId="0" xfId="1" applyFont="1" applyAlignment="1">
      <alignment horizontal="left" vertical="center"/>
    </xf>
    <xf numFmtId="0" fontId="35" fillId="0" borderId="0" xfId="1" applyFont="1" applyAlignment="1">
      <alignment vertical="center"/>
    </xf>
    <xf numFmtId="0" fontId="34" fillId="0" borderId="0" xfId="1" applyFont="1" applyAlignment="1">
      <alignment vertical="top"/>
    </xf>
    <xf numFmtId="0" fontId="36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6" fillId="2" borderId="0" xfId="1" applyFont="1" applyFill="1" applyAlignment="1">
      <alignment horizontal="center" vertical="center"/>
    </xf>
    <xf numFmtId="0" fontId="36" fillId="2" borderId="0" xfId="1" applyFont="1" applyFill="1" applyAlignment="1">
      <alignment horizontal="right" vertical="center"/>
    </xf>
    <xf numFmtId="0" fontId="38" fillId="0" borderId="6" xfId="1" applyFont="1" applyBorder="1" applyAlignment="1">
      <alignment horizontal="center" vertical="center"/>
    </xf>
    <xf numFmtId="0" fontId="36" fillId="0" borderId="24" xfId="1" applyFont="1" applyBorder="1" applyAlignment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0" fontId="36" fillId="2" borderId="24" xfId="1" applyFont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39" fillId="0" borderId="5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36" fillId="0" borderId="8" xfId="1" applyFont="1" applyBorder="1" applyAlignment="1">
      <alignment horizontal="center" vertical="center"/>
    </xf>
    <xf numFmtId="0" fontId="36" fillId="0" borderId="26" xfId="1" applyFont="1" applyBorder="1" applyAlignment="1">
      <alignment horizontal="center" vertical="center"/>
    </xf>
    <xf numFmtId="0" fontId="36" fillId="2" borderId="8" xfId="1" applyFont="1" applyFill="1" applyBorder="1" applyAlignment="1">
      <alignment horizontal="center" vertical="center"/>
    </xf>
    <xf numFmtId="0" fontId="36" fillId="2" borderId="26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180" fontId="36" fillId="2" borderId="8" xfId="1" applyNumberFormat="1" applyFont="1" applyFill="1" applyBorder="1" applyAlignment="1">
      <alignment horizontal="right" vertical="center"/>
    </xf>
    <xf numFmtId="184" fontId="36" fillId="2" borderId="26" xfId="1" applyNumberFormat="1" applyFont="1" applyFill="1" applyBorder="1" applyAlignment="1">
      <alignment horizontal="right" vertical="center"/>
    </xf>
    <xf numFmtId="180" fontId="36" fillId="0" borderId="0" xfId="1" applyNumberFormat="1" applyFont="1" applyFill="1" applyBorder="1" applyAlignment="1">
      <alignment horizontal="right" vertical="center"/>
    </xf>
    <xf numFmtId="184" fontId="36" fillId="0" borderId="8" xfId="1" applyNumberFormat="1" applyFont="1" applyFill="1" applyBorder="1" applyAlignment="1">
      <alignment horizontal="right" vertical="center"/>
    </xf>
    <xf numFmtId="0" fontId="10" fillId="0" borderId="23" xfId="1" applyFont="1" applyBorder="1" applyAlignment="1">
      <alignment horizontal="distributed" vertical="center"/>
    </xf>
    <xf numFmtId="180" fontId="36" fillId="2" borderId="8" xfId="1" quotePrefix="1" applyNumberFormat="1" applyFont="1" applyFill="1" applyBorder="1" applyAlignment="1">
      <alignment horizontal="right" vertical="center"/>
    </xf>
    <xf numFmtId="185" fontId="36" fillId="2" borderId="26" xfId="1" quotePrefix="1" applyNumberFormat="1" applyFont="1" applyFill="1" applyBorder="1" applyAlignment="1">
      <alignment horizontal="right" vertical="center"/>
    </xf>
    <xf numFmtId="180" fontId="8" fillId="3" borderId="8" xfId="1" quotePrefix="1" applyNumberFormat="1" applyFont="1" applyFill="1" applyBorder="1" applyAlignment="1">
      <alignment horizontal="right" vertical="center"/>
    </xf>
    <xf numFmtId="184" fontId="36" fillId="2" borderId="26" xfId="1" quotePrefix="1" applyNumberFormat="1" applyFont="1" applyFill="1" applyBorder="1" applyAlignment="1">
      <alignment horizontal="right" vertical="center"/>
    </xf>
    <xf numFmtId="180" fontId="36" fillId="0" borderId="0" xfId="1" quotePrefix="1" applyNumberFormat="1" applyFont="1" applyFill="1" applyBorder="1" applyAlignment="1">
      <alignment horizontal="right" vertical="center"/>
    </xf>
    <xf numFmtId="185" fontId="36" fillId="0" borderId="8" xfId="1" quotePrefix="1" applyNumberFormat="1" applyFont="1" applyFill="1" applyBorder="1" applyAlignment="1">
      <alignment horizontal="right" vertical="center"/>
    </xf>
    <xf numFmtId="0" fontId="36" fillId="0" borderId="18" xfId="1" applyFont="1" applyBorder="1" applyAlignment="1">
      <alignment horizontal="center" vertical="center"/>
    </xf>
    <xf numFmtId="0" fontId="36" fillId="0" borderId="27" xfId="1" applyFont="1" applyBorder="1" applyAlignment="1">
      <alignment horizontal="center" vertical="center"/>
    </xf>
    <xf numFmtId="0" fontId="36" fillId="2" borderId="18" xfId="1" applyFont="1" applyFill="1" applyBorder="1" applyAlignment="1">
      <alignment horizontal="center" vertical="center"/>
    </xf>
    <xf numFmtId="0" fontId="36" fillId="2" borderId="27" xfId="1" applyFont="1" applyFill="1" applyBorder="1" applyAlignment="1">
      <alignment horizontal="center" vertical="center"/>
    </xf>
    <xf numFmtId="0" fontId="36" fillId="0" borderId="17" xfId="1" applyFont="1" applyFill="1" applyBorder="1" applyAlignment="1">
      <alignment horizontal="center" vertical="center"/>
    </xf>
    <xf numFmtId="0" fontId="36" fillId="0" borderId="18" xfId="1" applyFont="1" applyFill="1" applyBorder="1" applyAlignment="1">
      <alignment horizontal="center" vertical="center"/>
    </xf>
    <xf numFmtId="180" fontId="36" fillId="0" borderId="0" xfId="1" applyNumberFormat="1" applyFont="1" applyAlignment="1">
      <alignment horizontal="left" vertical="center"/>
    </xf>
    <xf numFmtId="180" fontId="10" fillId="0" borderId="0" xfId="1" applyNumberFormat="1" applyFont="1" applyAlignment="1">
      <alignment horizontal="left" vertical="center"/>
    </xf>
    <xf numFmtId="180" fontId="36" fillId="2" borderId="0" xfId="1" applyNumberFormat="1" applyFont="1" applyFill="1" applyAlignment="1">
      <alignment horizontal="left" vertical="center"/>
    </xf>
    <xf numFmtId="0" fontId="6" fillId="0" borderId="38" xfId="1" applyFont="1" applyBorder="1" applyAlignment="1">
      <alignment vertical="center" wrapText="1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11" fillId="7" borderId="6" xfId="1" applyFont="1" applyFill="1" applyBorder="1" applyAlignment="1">
      <alignment horizontal="center" vertical="center"/>
    </xf>
    <xf numFmtId="0" fontId="11" fillId="7" borderId="2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11" fillId="7" borderId="26" xfId="1" applyFont="1" applyFill="1" applyBorder="1" applyAlignment="1">
      <alignment horizontal="center" vertical="center"/>
    </xf>
    <xf numFmtId="0" fontId="40" fillId="0" borderId="0" xfId="1" applyFont="1" applyAlignment="1">
      <alignment horizontal="center" vertical="center"/>
    </xf>
    <xf numFmtId="180" fontId="40" fillId="0" borderId="32" xfId="1" applyNumberFormat="1" applyFont="1" applyBorder="1" applyAlignment="1">
      <alignment horizontal="right" vertical="center"/>
    </xf>
    <xf numFmtId="180" fontId="6" fillId="0" borderId="8" xfId="1" applyNumberFormat="1" applyFont="1" applyFill="1" applyBorder="1" applyAlignment="1">
      <alignment horizontal="right" vertical="center"/>
    </xf>
    <xf numFmtId="184" fontId="6" fillId="0" borderId="26" xfId="1" applyNumberFormat="1" applyFont="1" applyFill="1" applyBorder="1" applyAlignment="1">
      <alignment horizontal="right" vertical="center"/>
    </xf>
    <xf numFmtId="180" fontId="11" fillId="7" borderId="8" xfId="1" applyNumberFormat="1" applyFont="1" applyFill="1" applyBorder="1" applyAlignment="1">
      <alignment horizontal="right" vertical="center"/>
    </xf>
    <xf numFmtId="180" fontId="6" fillId="2" borderId="32" xfId="1" applyNumberFormat="1" applyFont="1" applyFill="1" applyBorder="1" applyAlignment="1">
      <alignment horizontal="right" vertical="center"/>
    </xf>
    <xf numFmtId="185" fontId="6" fillId="2" borderId="32" xfId="1" quotePrefix="1" applyNumberFormat="1" applyFont="1" applyFill="1" applyBorder="1" applyAlignment="1">
      <alignment horizontal="right" vertical="center"/>
    </xf>
    <xf numFmtId="185" fontId="6" fillId="2" borderId="26" xfId="1" quotePrefix="1" applyNumberFormat="1" applyFont="1" applyFill="1" applyBorder="1" applyAlignment="1">
      <alignment horizontal="right" vertical="center"/>
    </xf>
    <xf numFmtId="185" fontId="11" fillId="7" borderId="26" xfId="1" quotePrefix="1" applyNumberFormat="1" applyFont="1" applyFill="1" applyBorder="1" applyAlignment="1">
      <alignment horizontal="right" vertical="center"/>
    </xf>
    <xf numFmtId="192" fontId="6" fillId="2" borderId="8" xfId="4" applyNumberFormat="1" applyFont="1" applyFill="1" applyBorder="1" applyAlignment="1">
      <alignment horizontal="right" vertical="center"/>
    </xf>
    <xf numFmtId="38" fontId="6" fillId="2" borderId="26" xfId="1" quotePrefix="1" applyNumberFormat="1" applyFont="1" applyFill="1" applyBorder="1" applyAlignment="1">
      <alignment horizontal="right" vertical="center"/>
    </xf>
    <xf numFmtId="38" fontId="6" fillId="2" borderId="32" xfId="1" quotePrefix="1" applyNumberFormat="1" applyFont="1" applyFill="1" applyBorder="1" applyAlignment="1">
      <alignment horizontal="right" vertical="center"/>
    </xf>
    <xf numFmtId="38" fontId="6" fillId="0" borderId="26" xfId="1" quotePrefix="1" applyNumberFormat="1" applyFont="1" applyFill="1" applyBorder="1" applyAlignment="1">
      <alignment horizontal="right" vertical="center"/>
    </xf>
    <xf numFmtId="38" fontId="11" fillId="7" borderId="26" xfId="1" quotePrefix="1" applyNumberFormat="1" applyFont="1" applyFill="1" applyBorder="1" applyAlignment="1">
      <alignment horizontal="right" vertical="center"/>
    </xf>
    <xf numFmtId="180" fontId="6" fillId="2" borderId="32" xfId="1" quotePrefix="1" applyNumberFormat="1" applyFont="1" applyFill="1" applyBorder="1" applyAlignment="1">
      <alignment horizontal="right" vertical="center"/>
    </xf>
    <xf numFmtId="180" fontId="11" fillId="7" borderId="8" xfId="1" quotePrefix="1" applyNumberFormat="1" applyFont="1" applyFill="1" applyBorder="1" applyAlignment="1">
      <alignment horizontal="right" vertical="center"/>
    </xf>
    <xf numFmtId="0" fontId="6" fillId="0" borderId="41" xfId="1" applyFont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11" fillId="7" borderId="27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80" fontId="6" fillId="2" borderId="0" xfId="1" applyNumberFormat="1" applyFont="1" applyFill="1" applyAlignment="1">
      <alignment horizontal="center" vertical="center"/>
    </xf>
    <xf numFmtId="0" fontId="6" fillId="0" borderId="0" xfId="1" applyFont="1" applyAlignment="1">
      <alignment horizontal="distributed" vertical="center" wrapText="1"/>
    </xf>
    <xf numFmtId="0" fontId="6" fillId="0" borderId="0" xfId="1" applyFont="1" applyAlignment="1">
      <alignment horizontal="distributed" vertical="center"/>
    </xf>
    <xf numFmtId="0" fontId="6" fillId="0" borderId="8" xfId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distributed" vertical="center" justifyLastLine="1"/>
    </xf>
    <xf numFmtId="177" fontId="6" fillId="0" borderId="1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Alignment="1">
      <alignment horizontal="center" vertical="center"/>
    </xf>
    <xf numFmtId="0" fontId="6" fillId="0" borderId="1" xfId="1" applyFont="1" applyBorder="1" applyAlignment="1">
      <alignment horizontal="right" vertical="center" wrapText="1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177" fontId="6" fillId="0" borderId="2" xfId="1" applyNumberFormat="1" applyFont="1" applyFill="1" applyBorder="1" applyAlignment="1">
      <alignment horizontal="center" vertical="center"/>
    </xf>
    <xf numFmtId="177" fontId="6" fillId="0" borderId="21" xfId="1" applyNumberFormat="1" applyFont="1" applyFill="1" applyBorder="1" applyAlignment="1">
      <alignment horizontal="center" vertical="center"/>
    </xf>
    <xf numFmtId="177" fontId="6" fillId="0" borderId="22" xfId="1" applyNumberFormat="1" applyFont="1" applyFill="1" applyBorder="1" applyAlignment="1">
      <alignment horizontal="center" vertical="center"/>
    </xf>
    <xf numFmtId="176" fontId="19" fillId="0" borderId="1" xfId="1" applyNumberFormat="1" applyFont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/>
    </xf>
    <xf numFmtId="179" fontId="6" fillId="0" borderId="1" xfId="1" applyNumberFormat="1" applyFont="1" applyFill="1" applyBorder="1" applyAlignment="1">
      <alignment horizontal="center" vertical="center"/>
    </xf>
    <xf numFmtId="176" fontId="19" fillId="0" borderId="28" xfId="1" applyNumberFormat="1" applyFont="1" applyBorder="1" applyAlignment="1">
      <alignment horizontal="center" vertical="center"/>
    </xf>
    <xf numFmtId="176" fontId="19" fillId="0" borderId="3" xfId="1" applyNumberFormat="1" applyFont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11" fillId="3" borderId="29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distributed" vertical="center"/>
    </xf>
    <xf numFmtId="0" fontId="6" fillId="0" borderId="0" xfId="1" applyFont="1" applyAlignment="1">
      <alignment horizontal="right" vertical="center" textRotation="255"/>
    </xf>
    <xf numFmtId="0" fontId="6" fillId="0" borderId="5" xfId="1" applyFont="1" applyBorder="1" applyAlignment="1">
      <alignment horizontal="right" vertical="center" textRotation="255"/>
    </xf>
    <xf numFmtId="0" fontId="6" fillId="0" borderId="5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22" xfId="1" applyFont="1" applyBorder="1" applyAlignment="1">
      <alignment horizontal="distributed" vertical="center"/>
    </xf>
    <xf numFmtId="180" fontId="6" fillId="0" borderId="8" xfId="1" applyNumberFormat="1" applyFont="1" applyFill="1" applyBorder="1" applyAlignment="1">
      <alignment horizontal="center" vertical="center"/>
    </xf>
    <xf numFmtId="180" fontId="6" fillId="0" borderId="9" xfId="1" applyNumberFormat="1" applyFont="1" applyFill="1" applyBorder="1" applyAlignment="1">
      <alignment horizontal="center" vertical="center"/>
    </xf>
    <xf numFmtId="180" fontId="6" fillId="0" borderId="0" xfId="1" applyNumberFormat="1" applyFont="1" applyFill="1" applyAlignment="1">
      <alignment horizontal="center" vertical="center"/>
    </xf>
    <xf numFmtId="180" fontId="11" fillId="3" borderId="8" xfId="1" applyNumberFormat="1" applyFont="1" applyFill="1" applyBorder="1" applyAlignment="1">
      <alignment horizontal="center" vertical="center"/>
    </xf>
    <xf numFmtId="180" fontId="11" fillId="3" borderId="9" xfId="1" applyNumberFormat="1" applyFont="1" applyFill="1" applyBorder="1" applyAlignment="1">
      <alignment horizontal="center" vertical="center"/>
    </xf>
    <xf numFmtId="180" fontId="11" fillId="3" borderId="0" xfId="1" applyNumberFormat="1" applyFont="1" applyFill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80" fontId="6" fillId="2" borderId="8" xfId="1" applyNumberFormat="1" applyFont="1" applyFill="1" applyBorder="1" applyAlignment="1">
      <alignment horizontal="center" vertical="center"/>
    </xf>
    <xf numFmtId="180" fontId="6" fillId="2" borderId="9" xfId="1" applyNumberFormat="1" applyFont="1" applyFill="1" applyBorder="1" applyAlignment="1">
      <alignment horizontal="center" vertical="center"/>
    </xf>
    <xf numFmtId="187" fontId="6" fillId="2" borderId="8" xfId="1" applyNumberFormat="1" applyFont="1" applyFill="1" applyBorder="1" applyAlignment="1">
      <alignment horizontal="center" vertical="center"/>
    </xf>
    <xf numFmtId="187" fontId="6" fillId="2" borderId="0" xfId="1" applyNumberFormat="1" applyFont="1" applyFill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1" fillId="7" borderId="6" xfId="1" applyFont="1" applyFill="1" applyBorder="1" applyAlignment="1">
      <alignment horizontal="center" vertical="center"/>
    </xf>
    <xf numFmtId="0" fontId="11" fillId="7" borderId="5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0" fontId="29" fillId="0" borderId="9" xfId="2" applyFont="1" applyBorder="1" applyAlignment="1">
      <alignment horizontal="center" vertical="center"/>
    </xf>
    <xf numFmtId="178" fontId="6" fillId="2" borderId="8" xfId="1" applyNumberFormat="1" applyFont="1" applyFill="1" applyBorder="1" applyAlignment="1">
      <alignment horizontal="center" vertical="center"/>
    </xf>
    <xf numFmtId="178" fontId="6" fillId="2" borderId="15" xfId="1" applyNumberFormat="1" applyFont="1" applyFill="1" applyBorder="1" applyAlignment="1">
      <alignment horizontal="center" vertical="center"/>
    </xf>
    <xf numFmtId="178" fontId="6" fillId="0" borderId="0" xfId="1" applyNumberFormat="1" applyFont="1" applyAlignment="1">
      <alignment horizontal="center" vertical="center"/>
    </xf>
    <xf numFmtId="178" fontId="8" fillId="3" borderId="8" xfId="1" applyNumberFormat="1" applyFont="1" applyFill="1" applyBorder="1" applyAlignment="1">
      <alignment horizontal="center" vertical="center"/>
    </xf>
    <xf numFmtId="178" fontId="8" fillId="3" borderId="0" xfId="1" applyNumberFormat="1" applyFont="1" applyFill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184" fontId="6" fillId="0" borderId="8" xfId="1" applyNumberFormat="1" applyFont="1" applyBorder="1" applyAlignment="1">
      <alignment horizontal="center" vertical="center"/>
    </xf>
    <xf numFmtId="184" fontId="6" fillId="0" borderId="0" xfId="1" applyNumberFormat="1" applyFont="1" applyAlignment="1">
      <alignment horizontal="center" vertical="center"/>
    </xf>
    <xf numFmtId="184" fontId="11" fillId="3" borderId="8" xfId="1" applyNumberFormat="1" applyFont="1" applyFill="1" applyBorder="1" applyAlignment="1">
      <alignment horizontal="center" vertical="center"/>
    </xf>
    <xf numFmtId="184" fontId="11" fillId="3" borderId="0" xfId="1" applyNumberFormat="1" applyFont="1" applyFill="1" applyAlignment="1">
      <alignment horizontal="center" vertical="center"/>
    </xf>
    <xf numFmtId="190" fontId="6" fillId="0" borderId="0" xfId="1" applyNumberFormat="1" applyFont="1" applyFill="1" applyAlignment="1">
      <alignment horizontal="center" vertical="center"/>
    </xf>
    <xf numFmtId="184" fontId="6" fillId="0" borderId="8" xfId="1" applyNumberFormat="1" applyFont="1" applyFill="1" applyBorder="1" applyAlignment="1">
      <alignment horizontal="center" vertical="center"/>
    </xf>
    <xf numFmtId="184" fontId="6" fillId="0" borderId="0" xfId="1" applyNumberFormat="1" applyFont="1" applyFill="1" applyAlignment="1">
      <alignment horizontal="center" vertical="center"/>
    </xf>
    <xf numFmtId="0" fontId="14" fillId="0" borderId="1" xfId="1" applyFont="1" applyBorder="1" applyAlignment="1">
      <alignment vertical="center" wrapText="1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14" fillId="0" borderId="5" xfId="1" applyFont="1" applyBorder="1" applyAlignment="1">
      <alignment vertical="center" wrapText="1"/>
    </xf>
    <xf numFmtId="184" fontId="6" fillId="2" borderId="8" xfId="1" applyNumberFormat="1" applyFont="1" applyFill="1" applyBorder="1" applyAlignment="1">
      <alignment horizontal="center" vertical="center"/>
    </xf>
    <xf numFmtId="184" fontId="6" fillId="2" borderId="0" xfId="1" applyNumberFormat="1" applyFont="1" applyFill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190" fontId="6" fillId="0" borderId="1" xfId="1" applyNumberFormat="1" applyFont="1" applyFill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center" vertical="center" textRotation="255"/>
    </xf>
    <xf numFmtId="0" fontId="10" fillId="0" borderId="1" xfId="1" applyFont="1" applyBorder="1" applyAlignment="1">
      <alignment horizontal="right" vertical="center" wrapText="1"/>
    </xf>
    <xf numFmtId="0" fontId="29" fillId="0" borderId="1" xfId="1" applyFont="1" applyBorder="1" applyAlignment="1">
      <alignment vertical="center" wrapText="1"/>
    </xf>
    <xf numFmtId="176" fontId="36" fillId="0" borderId="2" xfId="1" applyNumberFormat="1" applyFont="1" applyBorder="1" applyAlignment="1">
      <alignment horizontal="center" vertical="center"/>
    </xf>
    <xf numFmtId="176" fontId="36" fillId="0" borderId="3" xfId="1" applyNumberFormat="1" applyFont="1" applyBorder="1" applyAlignment="1">
      <alignment horizontal="center" vertical="center"/>
    </xf>
    <xf numFmtId="0" fontId="36" fillId="2" borderId="2" xfId="1" applyFont="1" applyFill="1" applyBorder="1" applyAlignment="1">
      <alignment horizontal="center" vertical="center"/>
    </xf>
    <xf numFmtId="0" fontId="36" fillId="2" borderId="3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left" vertical="center" wrapText="1"/>
    </xf>
    <xf numFmtId="0" fontId="29" fillId="0" borderId="5" xfId="1" applyFont="1" applyBorder="1" applyAlignment="1">
      <alignment vertical="center" wrapText="1"/>
    </xf>
    <xf numFmtId="0" fontId="40" fillId="0" borderId="0" xfId="1" applyFont="1" applyAlignment="1">
      <alignment horizontal="distributed" vertical="center"/>
    </xf>
    <xf numFmtId="0" fontId="6" fillId="0" borderId="9" xfId="1" applyFont="1" applyBorder="1" applyAlignment="1">
      <alignment horizontal="center" vertical="center" textRotation="255"/>
    </xf>
    <xf numFmtId="0" fontId="6" fillId="0" borderId="3" xfId="1" applyFont="1" applyFill="1" applyBorder="1" applyAlignment="1">
      <alignment horizontal="center" vertical="center"/>
    </xf>
    <xf numFmtId="0" fontId="11" fillId="7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</cellXfs>
  <cellStyles count="5">
    <cellStyle name="桁区切り 2" xfId="3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B8-4331-BB0A-02508AD1695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普通建設
事業費 </a:t>
                    </a:r>
                    <a:r>
                      <a:rPr lang="en-US" altLang="ja-JP"/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2B8-4331-BB0A-02508AD1695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B8-4331-BB0A-02508AD1695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B8-4331-BB0A-02508AD1695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B8-4331-BB0A-02508AD1695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B8-4331-BB0A-02508AD1695F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B8-4331-BB0A-02508AD1695F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B8-4331-BB0A-02508AD169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52B8-4331-BB0A-02508AD16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16-4B9A-B6C5-EAB1B8A59235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16-4B9A-B6C5-EAB1B8A5923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16-4B9A-B6C5-EAB1B8A5923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16-4B9A-B6C5-EAB1B8A5923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16-4B9A-B6C5-EAB1B8A59235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16-4B9A-B6C5-EAB1B8A59235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16-4B9A-B6C5-EAB1B8A59235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16-4B9A-B6C5-EAB1B8A5923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F516-4B9A-B6C5-EAB1B8A59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77-45A7-8BF1-1719B1558BA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普通建設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事業費 </a:t>
                    </a:r>
                    <a:r>
                      <a:rPr lang="en-US" altLang="ja-JP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477-45A7-8BF1-1719B1558BA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77-45A7-8BF1-1719B1558BA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77-45A7-8BF1-1719B1558BA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77-45A7-8BF1-1719B1558BA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77-45A7-8BF1-1719B1558BAA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77-45A7-8BF1-1719B1558BAA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77-45A7-8BF1-1719B1558BA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E477-45A7-8BF1-1719B1558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E9-4EB4-BEBF-BF1747288F7A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E9-4EB4-BEBF-BF1747288F7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E9-4EB4-BEBF-BF1747288F7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E9-4EB4-BEBF-BF1747288F7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E9-4EB4-BEBF-BF1747288F7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E9-4EB4-BEBF-BF1747288F7A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E9-4EB4-BEBF-BF1747288F7A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E9-4EB4-BEBF-BF1747288F7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3CE9-4EB4-BEBF-BF1747288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F3-44AA-A2FF-5C94183D54E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普通建設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事業費 </a:t>
                    </a:r>
                    <a:r>
                      <a:rPr lang="en-US" altLang="ja-JP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CF3-44AA-A2FF-5C94183D54E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F3-44AA-A2FF-5C94183D54E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F3-44AA-A2FF-5C94183D54E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F3-44AA-A2FF-5C94183D54E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F3-44AA-A2FF-5C94183D54E3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F3-44AA-A2FF-5C94183D54E3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F3-44AA-A2FF-5C94183D54E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1CF3-44AA-A2FF-5C94183D5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EE-41E1-901B-4133EE002385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EE-41E1-901B-4133EE00238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EE-41E1-901B-4133EE00238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EE-41E1-901B-4133EE00238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EE-41E1-901B-4133EE002385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EE-41E1-901B-4133EE002385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EE-41E1-901B-4133EE002385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EE-41E1-901B-4133EE00238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A0EE-41E1-901B-4133EE002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latin typeface="ＭＳ Ｐゴシック" pitchFamily="50" charset="-128"/>
                <a:ea typeface="ＭＳ Ｐゴシック" pitchFamily="50" charset="-128"/>
              </a:defRPr>
            </a:pPr>
            <a:r>
              <a:rPr lang="ja-JP" altLang="en-US" sz="1200" b="0">
                <a:latin typeface="ＭＳ Ｐゴシック" pitchFamily="50" charset="-128"/>
                <a:ea typeface="ＭＳ Ｐゴシック" pitchFamily="50" charset="-128"/>
              </a:rPr>
              <a:t>歳　入</a:t>
            </a:r>
            <a:endParaRPr lang="en-US" altLang="ja-JP" sz="1200" b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0.50409086795185087"/>
          <c:y val="2.22527447226991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92034278847674"/>
          <c:y val="0.21101837270341206"/>
          <c:w val="0.34436183428878619"/>
          <c:h val="0.50018556430446193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F9D-42CB-B633-3F1844592C18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F9D-42CB-B633-3F1844592C18}"/>
              </c:ext>
            </c:extLst>
          </c:dPt>
          <c:dPt>
            <c:idx val="2"/>
            <c:bubble3D val="0"/>
            <c:spPr>
              <a:solidFill>
                <a:srgbClr val="66FF3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F9D-42CB-B633-3F1844592C18}"/>
              </c:ext>
            </c:extLst>
          </c:dPt>
          <c:dPt>
            <c:idx val="3"/>
            <c:bubble3D val="0"/>
            <c:spPr>
              <a:solidFill>
                <a:srgbClr val="00CC66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F9D-42CB-B633-3F1844592C18}"/>
              </c:ext>
            </c:extLst>
          </c:dPt>
          <c:dPt>
            <c:idx val="4"/>
            <c:bubble3D val="0"/>
            <c:spPr>
              <a:pattFill prst="dkHorz">
                <a:fgClr>
                  <a:srgbClr val="660066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F9D-42CB-B633-3F1844592C18}"/>
              </c:ext>
            </c:extLst>
          </c:dPt>
          <c:dPt>
            <c:idx val="5"/>
            <c:bubble3D val="0"/>
            <c:spPr>
              <a:pattFill prst="dkUpDiag">
                <a:fgClr>
                  <a:srgbClr val="0033CC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F9D-42CB-B633-3F1844592C18}"/>
              </c:ext>
            </c:extLst>
          </c:dPt>
          <c:dPt>
            <c:idx val="6"/>
            <c:bubble3D val="0"/>
            <c:spPr>
              <a:pattFill prst="dkHorz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F9D-42CB-B633-3F1844592C18}"/>
              </c:ext>
            </c:extLst>
          </c:dPt>
          <c:dLbls>
            <c:dLbl>
              <c:idx val="0"/>
              <c:layout>
                <c:manualLayout>
                  <c:x val="2.784536546883996E-2"/>
                  <c:y val="3.0008507892730969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="ctr"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9D-42CB-B633-3F1844592C18}"/>
                </c:ext>
              </c:extLst>
            </c:dLbl>
            <c:dLbl>
              <c:idx val="1"/>
              <c:layout>
                <c:manualLayout>
                  <c:x val="9.5455492029151615E-2"/>
                  <c:y val="-2.5976747201725624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="ctr"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9D-42CB-B633-3F1844592C18}"/>
                </c:ext>
              </c:extLst>
            </c:dLbl>
            <c:dLbl>
              <c:idx val="2"/>
              <c:layout>
                <c:manualLayout>
                  <c:x val="0.14574668661427703"/>
                  <c:y val="7.2295470300433456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="ctr" anchorCtr="0"/>
                <a:lstStyle/>
                <a:p>
                  <a:pPr algn="ctr">
                    <a:defRPr sz="10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77936962750715"/>
                      <c:h val="0.14023904382470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F9D-42CB-B633-3F1844592C18}"/>
                </c:ext>
              </c:extLst>
            </c:dLbl>
            <c:dLbl>
              <c:idx val="3"/>
              <c:layout>
                <c:manualLayout>
                  <c:x val="-8.8470992850031682E-2"/>
                  <c:y val="0.18667456041679001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="ctr"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9D-42CB-B633-3F1844592C18}"/>
                </c:ext>
              </c:extLst>
            </c:dLbl>
            <c:dLbl>
              <c:idx val="4"/>
              <c:layout>
                <c:manualLayout>
                  <c:x val="-4.4211964883699884E-2"/>
                  <c:y val="9.2351613942993974E-3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vertOverflow="clip" horzOverflow="clip" wrap="none" anchor="ctr" anchorCtr="0">
                  <a:spAutoFit/>
                </a:bodyPr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DF9D-42CB-B633-3F1844592C18}"/>
                </c:ext>
              </c:extLst>
            </c:dLbl>
            <c:dLbl>
              <c:idx val="5"/>
              <c:layout>
                <c:manualLayout>
                  <c:x val="-9.8506652185718163E-2"/>
                  <c:y val="-8.6017931969030181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="ctr"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9D-42CB-B633-3F1844592C18}"/>
                </c:ext>
              </c:extLst>
            </c:dLbl>
            <c:dLbl>
              <c:idx val="6"/>
              <c:layout>
                <c:manualLayout>
                  <c:x val="7.1675264729840222E-3"/>
                  <c:y val="-1.2990744577980384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="ctr"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9D-42CB-B633-3F1844592C18}"/>
                </c:ext>
              </c:extLst>
            </c:dLbl>
            <c:numFmt formatCode="&quot;(&quot;0.0%&quot;)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'2-2(2)歳入(R3) '!$U$10:$U$16</c:f>
              <c:strCache>
                <c:ptCount val="7"/>
                <c:pt idx="0">
                  <c:v>特別区税</c:v>
                </c:pt>
                <c:pt idx="1">
                  <c:v>地方消費税交付金</c:v>
                </c:pt>
                <c:pt idx="2">
                  <c:v>特別区財政調整交付金</c:v>
                </c:pt>
                <c:pt idx="3">
                  <c:v>使用料及び手数料</c:v>
                </c:pt>
                <c:pt idx="4">
                  <c:v>国庫支出金</c:v>
                </c:pt>
                <c:pt idx="5">
                  <c:v>都支出金</c:v>
                </c:pt>
                <c:pt idx="6">
                  <c:v>その他</c:v>
                </c:pt>
              </c:strCache>
            </c:strRef>
          </c:cat>
          <c:val>
            <c:numRef>
              <c:f>'2-2(2)歳入(R3) '!$V$10:$V$16</c:f>
              <c:numCache>
                <c:formatCode>#,##0"千円";[Red]\-#,##0</c:formatCode>
                <c:ptCount val="7"/>
                <c:pt idx="0">
                  <c:v>21648748</c:v>
                </c:pt>
                <c:pt idx="1">
                  <c:v>9222382</c:v>
                </c:pt>
                <c:pt idx="2">
                  <c:v>6413064</c:v>
                </c:pt>
                <c:pt idx="3">
                  <c:v>6382672</c:v>
                </c:pt>
                <c:pt idx="4">
                  <c:v>3779928</c:v>
                </c:pt>
                <c:pt idx="5">
                  <c:v>3686404</c:v>
                </c:pt>
                <c:pt idx="6">
                  <c:v>8162831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F9D-42CB-B633-3F1844592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>
                <a:latin typeface="ＭＳ Ｐゴシック" pitchFamily="50" charset="-128"/>
                <a:ea typeface="ＭＳ Ｐゴシック" pitchFamily="50" charset="-128"/>
              </a:defRPr>
            </a:pPr>
            <a:r>
              <a:rPr lang="ja-JP" altLang="en-US"/>
              <a:t>歳　出＜性質別＞</a:t>
            </a:r>
          </a:p>
        </c:rich>
      </c:tx>
      <c:layout>
        <c:manualLayout>
          <c:xMode val="edge"/>
          <c:yMode val="edge"/>
          <c:x val="0.3934625757987148"/>
          <c:y val="2.8680625448134774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92034278847674"/>
          <c:y val="0.21101837270341206"/>
          <c:w val="0.34436183428878619"/>
          <c:h val="0.50018556430446193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2BF-48CA-8879-53E6C09B33BB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2BF-48CA-8879-53E6C09B33BB}"/>
              </c:ext>
            </c:extLst>
          </c:dPt>
          <c:dPt>
            <c:idx val="2"/>
            <c:bubble3D val="0"/>
            <c:spPr>
              <a:solidFill>
                <a:srgbClr val="66FF3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2BF-48CA-8879-53E6C09B33BB}"/>
              </c:ext>
            </c:extLst>
          </c:dPt>
          <c:dPt>
            <c:idx val="3"/>
            <c:bubble3D val="0"/>
            <c:spPr>
              <a:solidFill>
                <a:srgbClr val="00CC66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2BF-48CA-8879-53E6C09B33BB}"/>
              </c:ext>
            </c:extLst>
          </c:dPt>
          <c:dPt>
            <c:idx val="4"/>
            <c:bubble3D val="0"/>
            <c:spPr>
              <a:pattFill prst="dkHorz">
                <a:fgClr>
                  <a:srgbClr val="660066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2BF-48CA-8879-53E6C09B33BB}"/>
              </c:ext>
            </c:extLst>
          </c:dPt>
          <c:dPt>
            <c:idx val="5"/>
            <c:bubble3D val="0"/>
            <c:spPr>
              <a:pattFill prst="dkUpDiag">
                <a:fgClr>
                  <a:srgbClr val="0033CC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2BF-48CA-8879-53E6C09B33BB}"/>
              </c:ext>
            </c:extLst>
          </c:dPt>
          <c:dPt>
            <c:idx val="6"/>
            <c:bubble3D val="0"/>
            <c:spPr>
              <a:pattFill prst="dkHorz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2BF-48CA-8879-53E6C09B33BB}"/>
              </c:ext>
            </c:extLst>
          </c:dPt>
          <c:dLbls>
            <c:dLbl>
              <c:idx val="0"/>
              <c:layout>
                <c:manualLayout>
                  <c:x val="2.784536546883996E-2"/>
                  <c:y val="3.0008507892730969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BF-48CA-8879-53E6C09B33BB}"/>
                </c:ext>
              </c:extLst>
            </c:dLbl>
            <c:dLbl>
              <c:idx val="1"/>
              <c:layout>
                <c:manualLayout>
                  <c:x val="3.4566051393412955E-2"/>
                  <c:y val="-3.2677819865319868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BF-48CA-8879-53E6C09B33BB}"/>
                </c:ext>
              </c:extLst>
            </c:dLbl>
            <c:dLbl>
              <c:idx val="2"/>
              <c:layout>
                <c:manualLayout>
                  <c:x val="3.8958890856463951E-2"/>
                  <c:y val="6.6433516669460332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 sz="10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BF-48CA-8879-53E6C09B33BB}"/>
                </c:ext>
              </c:extLst>
            </c:dLbl>
            <c:dLbl>
              <c:idx val="3"/>
              <c:layout>
                <c:manualLayout>
                  <c:x val="-2.6416938110749164E-2"/>
                  <c:y val="5.6353640572390569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BF-48CA-8879-53E6C09B33BB}"/>
                </c:ext>
              </c:extLst>
            </c:dLbl>
            <c:dLbl>
              <c:idx val="4"/>
              <c:layout>
                <c:manualLayout>
                  <c:x val="-4.3588560050683317E-2"/>
                  <c:y val="6.8954538577414667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BF-48CA-8879-53E6C09B33BB}"/>
                </c:ext>
              </c:extLst>
            </c:dLbl>
            <c:dLbl>
              <c:idx val="5"/>
              <c:layout>
                <c:manualLayout>
                  <c:x val="-9.2224031849439017E-2"/>
                  <c:y val="5.6356007996632998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BF-48CA-8879-53E6C09B33BB}"/>
                </c:ext>
              </c:extLst>
            </c:dLbl>
            <c:dLbl>
              <c:idx val="6"/>
              <c:layout>
                <c:manualLayout>
                  <c:x val="-3.74185667752443E-2"/>
                  <c:y val="1.3503524831649832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BF-48CA-8879-53E6C09B33BB}"/>
                </c:ext>
              </c:extLst>
            </c:dLbl>
            <c:numFmt formatCode="&quot;(&quot;0.0%&quot;)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'2-2(3)歳出（性質別）(R3)'!$S$10:$S$16</c:f>
              <c:strCache>
                <c:ptCount val="7"/>
                <c:pt idx="0">
                  <c:v>物件費</c:v>
                </c:pt>
                <c:pt idx="1">
                  <c:v>人件費</c:v>
                </c:pt>
                <c:pt idx="2">
                  <c:v>普通建設事業費</c:v>
                </c:pt>
                <c:pt idx="3">
                  <c:v>扶助費</c:v>
                </c:pt>
                <c:pt idx="4">
                  <c:v>補助費等</c:v>
                </c:pt>
                <c:pt idx="5">
                  <c:v>積立金</c:v>
                </c:pt>
                <c:pt idx="6">
                  <c:v>その他</c:v>
                </c:pt>
              </c:strCache>
            </c:strRef>
          </c:cat>
          <c:val>
            <c:numRef>
              <c:f>'2-2(3)歳出（性質別）(R3)'!$T$10:$T$16</c:f>
              <c:numCache>
                <c:formatCode>#,##0"千円";[Red]\-#,##0</c:formatCode>
                <c:ptCount val="7"/>
                <c:pt idx="0">
                  <c:v>12969183</c:v>
                </c:pt>
                <c:pt idx="1">
                  <c:v>10807624</c:v>
                </c:pt>
                <c:pt idx="2">
                  <c:v>8649671</c:v>
                </c:pt>
                <c:pt idx="3">
                  <c:v>7789444</c:v>
                </c:pt>
                <c:pt idx="4">
                  <c:v>5797129</c:v>
                </c:pt>
                <c:pt idx="5">
                  <c:v>5465086</c:v>
                </c:pt>
                <c:pt idx="6">
                  <c:v>4482994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2BF-48CA-8879-53E6C09B3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>
                <a:latin typeface="ＭＳ Ｐゴシック" pitchFamily="50" charset="-128"/>
                <a:ea typeface="ＭＳ Ｐゴシック" pitchFamily="50" charset="-128"/>
              </a:defRPr>
            </a:pPr>
            <a:r>
              <a:rPr lang="ja-JP" altLang="en-US"/>
              <a:t>歳　出＜目的別＞</a:t>
            </a:r>
          </a:p>
        </c:rich>
      </c:tx>
      <c:layout>
        <c:manualLayout>
          <c:xMode val="edge"/>
          <c:yMode val="edge"/>
          <c:x val="0.40976269345642141"/>
          <c:y val="1.699787526559180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19051497873111"/>
          <c:y val="0.25111861017372827"/>
          <c:w val="0.34436183428878619"/>
          <c:h val="0.50018556430446193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2D6-43FC-9A06-CF59135A3F9F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2D6-43FC-9A06-CF59135A3F9F}"/>
              </c:ext>
            </c:extLst>
          </c:dPt>
          <c:dPt>
            <c:idx val="2"/>
            <c:bubble3D val="0"/>
            <c:spPr>
              <a:solidFill>
                <a:srgbClr val="66FF3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2D6-43FC-9A06-CF59135A3F9F}"/>
              </c:ext>
            </c:extLst>
          </c:dPt>
          <c:dPt>
            <c:idx val="3"/>
            <c:bubble3D val="0"/>
            <c:spPr>
              <a:solidFill>
                <a:srgbClr val="00CC66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2D6-43FC-9A06-CF59135A3F9F}"/>
              </c:ext>
            </c:extLst>
          </c:dPt>
          <c:dPt>
            <c:idx val="4"/>
            <c:bubble3D val="0"/>
            <c:spPr>
              <a:pattFill prst="dkHorz">
                <a:fgClr>
                  <a:srgbClr val="660066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2D6-43FC-9A06-CF59135A3F9F}"/>
              </c:ext>
            </c:extLst>
          </c:dPt>
          <c:dPt>
            <c:idx val="5"/>
            <c:bubble3D val="0"/>
            <c:spPr>
              <a:pattFill prst="dkUpDiag">
                <a:fgClr>
                  <a:srgbClr val="0033CC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2D6-43FC-9A06-CF59135A3F9F}"/>
              </c:ext>
            </c:extLst>
          </c:dPt>
          <c:dPt>
            <c:idx val="6"/>
            <c:bubble3D val="0"/>
            <c:spPr>
              <a:pattFill prst="dkHorz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2D6-43FC-9A06-CF59135A3F9F}"/>
              </c:ext>
            </c:extLst>
          </c:dPt>
          <c:dLbls>
            <c:dLbl>
              <c:idx val="0"/>
              <c:layout>
                <c:manualLayout>
                  <c:x val="2.784536546883996E-2"/>
                  <c:y val="3.0008507892730969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D6-43FC-9A06-CF59135A3F9F}"/>
                </c:ext>
              </c:extLst>
            </c:dLbl>
            <c:dLbl>
              <c:idx val="1"/>
              <c:layout>
                <c:manualLayout>
                  <c:x val="5.1457473760405353E-2"/>
                  <c:y val="-1.5713909932659934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D6-43FC-9A06-CF59135A3F9F}"/>
                </c:ext>
              </c:extLst>
            </c:dLbl>
            <c:dLbl>
              <c:idx val="2"/>
              <c:layout>
                <c:manualLayout>
                  <c:x val="3.8958890856463951E-2"/>
                  <c:y val="6.6433516669460332E-2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D6-43FC-9A06-CF59135A3F9F}"/>
                </c:ext>
              </c:extLst>
            </c:dLbl>
            <c:dLbl>
              <c:idx val="3"/>
              <c:layout>
                <c:manualLayout>
                  <c:x val="-2.8409337676438634E-2"/>
                  <c:y val="0.10741898148148148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D6-43FC-9A06-CF59135A3F9F}"/>
                </c:ext>
              </c:extLst>
            </c:dLbl>
            <c:dLbl>
              <c:idx val="4"/>
              <c:layout>
                <c:manualLayout>
                  <c:x val="-7.567408613825552E-2"/>
                  <c:y val="0.11971511994949498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D6-43FC-9A06-CF59135A3F9F}"/>
                </c:ext>
              </c:extLst>
            </c:dLbl>
            <c:dLbl>
              <c:idx val="5"/>
              <c:layout>
                <c:manualLayout>
                  <c:x val="-9.9947520810712995E-2"/>
                  <c:y val="-2.1412037037037038E-4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D6-43FC-9A06-CF59135A3F9F}"/>
                </c:ext>
              </c:extLst>
            </c:dLbl>
            <c:dLbl>
              <c:idx val="6"/>
              <c:layout>
                <c:manualLayout>
                  <c:x val="0.11028972131740862"/>
                  <c:y val="2.8803661616161617E-4"/>
                </c:manualLayout>
              </c:layout>
              <c:numFmt formatCode="&quot;(&quot;0.0%&quot;)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2D6-43FC-9A06-CF59135A3F9F}"/>
                </c:ext>
              </c:extLst>
            </c:dLbl>
            <c:numFmt formatCode="&quot;(&quot;0.0%&quot;)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'2-2(4)歳出（目的別）(R3)'!$S$10:$S$16</c:f>
              <c:strCache>
                <c:ptCount val="7"/>
                <c:pt idx="0">
                  <c:v>民生費</c:v>
                </c:pt>
                <c:pt idx="1">
                  <c:v>総務費</c:v>
                </c:pt>
                <c:pt idx="2">
                  <c:v>土木費</c:v>
                </c:pt>
                <c:pt idx="3">
                  <c:v>教育費</c:v>
                </c:pt>
                <c:pt idx="4">
                  <c:v>衛生費</c:v>
                </c:pt>
                <c:pt idx="5">
                  <c:v>商工費</c:v>
                </c:pt>
                <c:pt idx="6">
                  <c:v>その他</c:v>
                </c:pt>
              </c:strCache>
            </c:strRef>
          </c:cat>
          <c:val>
            <c:numRef>
              <c:f>'2-2(4)歳出（目的別）(R3)'!$T$10:$T$16</c:f>
              <c:numCache>
                <c:formatCode>#,##0"千円";[Red]\-#,##0</c:formatCode>
                <c:ptCount val="7"/>
                <c:pt idx="0">
                  <c:v>19241937</c:v>
                </c:pt>
                <c:pt idx="1">
                  <c:v>11032556</c:v>
                </c:pt>
                <c:pt idx="2">
                  <c:v>9579901</c:v>
                </c:pt>
                <c:pt idx="3">
                  <c:v>8571176</c:v>
                </c:pt>
                <c:pt idx="4">
                  <c:v>4775950</c:v>
                </c:pt>
                <c:pt idx="5">
                  <c:v>1698782</c:v>
                </c:pt>
                <c:pt idx="6">
                  <c:v>1060829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2D6-43FC-9A06-CF59135A3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実質収支比率</a:t>
            </a:r>
          </a:p>
        </c:rich>
      </c:tx>
      <c:layout>
        <c:manualLayout>
          <c:xMode val="edge"/>
          <c:yMode val="edge"/>
          <c:x val="0.38461553416933997"/>
          <c:y val="2.3383665277134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99393090569562"/>
          <c:y val="0.12500041010498689"/>
          <c:w val="0.79831388110799872"/>
          <c:h val="0.66145956364829395"/>
        </c:manualLayout>
      </c:layout>
      <c:lineChart>
        <c:grouping val="standard"/>
        <c:varyColors val="0"/>
        <c:ser>
          <c:idx val="0"/>
          <c:order val="0"/>
          <c:tx>
            <c:strRef>
              <c:f>'2-11グラフ(R3)'!$G$23</c:f>
              <c:strCache>
                <c:ptCount val="1"/>
                <c:pt idx="0">
                  <c:v>千代田区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'2-11グラフ(R3)'!$F$24:$F$26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'2-11グラフ(R3)'!$G$24:$G$26</c:f>
              <c:numCache>
                <c:formatCode>0.0_ </c:formatCode>
                <c:ptCount val="3"/>
                <c:pt idx="0">
                  <c:v>3.4</c:v>
                </c:pt>
                <c:pt idx="1">
                  <c:v>3.9</c:v>
                </c:pt>
                <c:pt idx="2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B-4EDF-AD24-29F439008EE2}"/>
            </c:ext>
          </c:extLst>
        </c:ser>
        <c:ser>
          <c:idx val="1"/>
          <c:order val="1"/>
          <c:tx>
            <c:strRef>
              <c:f>'2-11グラフ(R3)'!$H$23</c:f>
              <c:strCache>
                <c:ptCount val="1"/>
                <c:pt idx="0">
                  <c:v>23区計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'2-11グラフ(R3)'!$F$24:$F$26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'2-11グラフ(R3)'!$H$24:$H$26</c:f>
              <c:numCache>
                <c:formatCode>0.0_ </c:formatCode>
                <c:ptCount val="3"/>
                <c:pt idx="0">
                  <c:v>6.1</c:v>
                </c:pt>
                <c:pt idx="1">
                  <c:v>5.2</c:v>
                </c:pt>
                <c:pt idx="2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B-4EDF-AD24-29F439008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73080"/>
        <c:axId val="188973472"/>
      </c:lineChart>
      <c:catAx>
        <c:axId val="188973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7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7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7308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31972392339845"/>
          <c:y val="0.90492923678657822"/>
          <c:w val="0.68026596675415574"/>
          <c:h val="7.8125057897174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経常収支比率</a:t>
            </a:r>
          </a:p>
        </c:rich>
      </c:tx>
      <c:layout>
        <c:manualLayout>
          <c:xMode val="edge"/>
          <c:yMode val="edge"/>
          <c:x val="0.40322581899484783"/>
          <c:y val="2.4566517420616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32267351385"/>
          <c:y val="0.1245136186770428"/>
          <c:w val="0.7928824307500778"/>
          <c:h val="0.66273149708426526"/>
        </c:manualLayout>
      </c:layout>
      <c:lineChart>
        <c:grouping val="standard"/>
        <c:varyColors val="0"/>
        <c:ser>
          <c:idx val="0"/>
          <c:order val="0"/>
          <c:tx>
            <c:strRef>
              <c:f>'2-11グラフ(R3)'!$G$29</c:f>
              <c:strCache>
                <c:ptCount val="1"/>
                <c:pt idx="0">
                  <c:v>千代田区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'2-11グラフ(R3)'!$F$30:$F$32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'2-11グラフ(R3)'!$G$30:$G$32</c:f>
              <c:numCache>
                <c:formatCode>0.0_ </c:formatCode>
                <c:ptCount val="3"/>
                <c:pt idx="0">
                  <c:v>72.7</c:v>
                </c:pt>
                <c:pt idx="1">
                  <c:v>73.7</c:v>
                </c:pt>
                <c:pt idx="2">
                  <c:v>72.7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4F-4DE2-A4AB-872758181957}"/>
            </c:ext>
          </c:extLst>
        </c:ser>
        <c:ser>
          <c:idx val="1"/>
          <c:order val="1"/>
          <c:tx>
            <c:strRef>
              <c:f>'2-11グラフ(R3)'!$H$29</c:f>
              <c:strCache>
                <c:ptCount val="1"/>
                <c:pt idx="0">
                  <c:v>23区計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'2-11グラフ(R3)'!$F$30:$F$32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'2-11グラフ(R3)'!$H$30:$H$32</c:f>
              <c:numCache>
                <c:formatCode>0.0_ </c:formatCode>
                <c:ptCount val="3"/>
                <c:pt idx="0">
                  <c:v>79.8</c:v>
                </c:pt>
                <c:pt idx="1">
                  <c:v>79.099999999999994</c:v>
                </c:pt>
                <c:pt idx="2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F-4DE2-A4AB-872758181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74256"/>
        <c:axId val="188974648"/>
      </c:lineChart>
      <c:catAx>
        <c:axId val="188974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7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746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742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93224458053855"/>
          <c:y val="0.90661479079820906"/>
          <c:w val="0.67322173617186731"/>
          <c:h val="7.78212135247799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D5-4CFF-9774-20FD79DD2A89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D5-4CFF-9774-20FD79DD2A8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D5-4CFF-9774-20FD79DD2A8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D5-4CFF-9774-20FD79DD2A8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D5-4CFF-9774-20FD79DD2A8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D5-4CFF-9774-20FD79DD2A89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D5-4CFF-9774-20FD79DD2A89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D5-4CFF-9774-20FD79DD2A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8AD5-4CFF-9774-20FD79DD2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財政力指数</a:t>
            </a:r>
          </a:p>
        </c:rich>
      </c:tx>
      <c:layout>
        <c:manualLayout>
          <c:xMode val="edge"/>
          <c:yMode val="edge"/>
          <c:x val="0.42222377758335766"/>
          <c:y val="2.3529411764705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26948520502"/>
          <c:y val="0.12549067666466246"/>
          <c:w val="0.79259545932964171"/>
          <c:h val="0.66144037877618234"/>
        </c:manualLayout>
      </c:layout>
      <c:lineChart>
        <c:grouping val="standard"/>
        <c:varyColors val="0"/>
        <c:ser>
          <c:idx val="0"/>
          <c:order val="0"/>
          <c:tx>
            <c:strRef>
              <c:f>'2-11グラフ(R3)'!$G$17</c:f>
              <c:strCache>
                <c:ptCount val="1"/>
                <c:pt idx="0">
                  <c:v>千代田区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'2-11グラフ(R3)'!$F$18:$F$20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'2-11グラフ(R3)'!$G$18:$G$20</c:f>
              <c:numCache>
                <c:formatCode>0.00_ </c:formatCode>
                <c:ptCount val="3"/>
                <c:pt idx="0">
                  <c:v>0.88</c:v>
                </c:pt>
                <c:pt idx="1">
                  <c:v>0.9</c:v>
                </c:pt>
                <c:pt idx="2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6-4F58-BC37-4AFA1945C8BF}"/>
            </c:ext>
          </c:extLst>
        </c:ser>
        <c:ser>
          <c:idx val="1"/>
          <c:order val="1"/>
          <c:tx>
            <c:strRef>
              <c:f>'2-11グラフ(R3)'!$H$17</c:f>
              <c:strCache>
                <c:ptCount val="1"/>
                <c:pt idx="0">
                  <c:v>23区計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'2-11グラフ(R3)'!$F$18:$F$20</c:f>
              <c:strCache>
                <c:ptCount val="3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</c:strCache>
            </c:strRef>
          </c:cat>
          <c:val>
            <c:numRef>
              <c:f>'2-11グラフ(R3)'!$H$18:$H$20</c:f>
              <c:numCache>
                <c:formatCode>0.00_ </c:formatCode>
                <c:ptCount val="3"/>
                <c:pt idx="0">
                  <c:v>0.55000000000000004</c:v>
                </c:pt>
                <c:pt idx="1">
                  <c:v>0.54</c:v>
                </c:pt>
                <c:pt idx="2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6-4F58-BC37-4AFA1945C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75432"/>
        <c:axId val="188975824"/>
      </c:lineChart>
      <c:catAx>
        <c:axId val="188975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7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758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75432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07776805677"/>
          <c:y val="0.90588564664711024"/>
          <c:w val="0.67778011081948097"/>
          <c:h val="7.84317842622613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AD-4C21-9298-5EA4FE5B805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普通建設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事業費 </a:t>
                    </a:r>
                    <a:r>
                      <a:rPr lang="en-US" altLang="ja-JP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7AD-4C21-9298-5EA4FE5B805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AD-4C21-9298-5EA4FE5B805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AD-4C21-9298-5EA4FE5B805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AD-4C21-9298-5EA4FE5B805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AD-4C21-9298-5EA4FE5B8058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AD-4C21-9298-5EA4FE5B8058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AD-4C21-9298-5EA4FE5B80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B7AD-4C21-9298-5EA4FE5B8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8C-4E87-9BFC-A3100271DF1D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8C-4E87-9BFC-A3100271DF1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8C-4E87-9BFC-A3100271DF1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8C-4E87-9BFC-A3100271DF1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8C-4E87-9BFC-A3100271DF1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8C-4E87-9BFC-A3100271DF1D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8C-4E87-9BFC-A3100271DF1D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8C-4E87-9BFC-A3100271DF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E8C-4E87-9BFC-A3100271D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52-4B0B-BF09-612462D506E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普通建設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事業費 </a:t>
                    </a:r>
                    <a:r>
                      <a:rPr lang="en-US" altLang="ja-JP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252-4B0B-BF09-612462D506E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52-4B0B-BF09-612462D506E4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52-4B0B-BF09-612462D506E4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52-4B0B-BF09-612462D506E4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52-4B0B-BF09-612462D506E4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52-4B0B-BF09-612462D506E4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52-4B0B-BF09-612462D506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1252-4B0B-BF09-612462D50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3B-4E60-8E7A-66ACCC9999B6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3B-4E60-8E7A-66ACCC9999B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3B-4E60-8E7A-66ACCC9999B6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3B-4E60-8E7A-66ACCC9999B6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3B-4E60-8E7A-66ACCC9999B6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3B-4E60-8E7A-66ACCC9999B6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3B-4E60-8E7A-66ACCC9999B6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3B-4E60-8E7A-66ACCC9999B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A73B-4E60-8E7A-66ACCC999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63-4FAD-9EEB-3B9231D96B5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普通建設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事業費 </a:t>
                    </a:r>
                    <a:r>
                      <a:rPr lang="en-US" altLang="ja-JP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663-4FAD-9EEB-3B9231D96B5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63-4FAD-9EEB-3B9231D96B5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63-4FAD-9EEB-3B9231D96B5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63-4FAD-9EEB-3B9231D96B5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63-4FAD-9EEB-3B9231D96B5D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63-4FAD-9EEB-3B9231D96B5D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63-4FAD-9EEB-3B9231D96B5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8663-4FAD-9EEB-3B9231D96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89-4407-B0CA-16E7135EE30A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89-4407-B0CA-16E7135EE30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89-4407-B0CA-16E7135EE30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89-4407-B0CA-16E7135EE30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89-4407-B0CA-16E7135EE30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89-4407-B0CA-16E7135EE30A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89-4407-B0CA-16E7135EE30A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89-4407-B0CA-16E7135EE3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4A89-4407-B0CA-16E7135EE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71-4C05-A168-5414B9A0C17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普通建設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事業費 </a:t>
                    </a:r>
                    <a:r>
                      <a:rPr lang="en-US" altLang="ja-JP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071-4C05-A168-5414B9A0C17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71-4C05-A168-5414B9A0C176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71-4C05-A168-5414B9A0C176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71-4C05-A168-5414B9A0C176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71-4C05-A168-5414B9A0C176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71-4C05-A168-5414B9A0C176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71-4C05-A168-5414B9A0C1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C071-4C05-A168-5414B9A0C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7</xdr:col>
      <xdr:colOff>0</xdr:colOff>
      <xdr:row>5</xdr:row>
      <xdr:rowOff>171450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85775"/>
          <a:ext cx="2295525" cy="3429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9525</xdr:rowOff>
    </xdr:from>
    <xdr:to>
      <xdr:col>7</xdr:col>
      <xdr:colOff>0</xdr:colOff>
      <xdr:row>5</xdr:row>
      <xdr:rowOff>171450</xdr:rowOff>
    </xdr:to>
    <xdr:cxnSp macro="">
      <xdr:nvCxn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485775"/>
          <a:ext cx="2295525" cy="3429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cxnSp macro="">
      <xdr:nvCxnSpPr>
        <xdr:cNvPr id="2" name="AutoShap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619125"/>
          <a:ext cx="16764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9525</xdr:colOff>
      <xdr:row>30</xdr:row>
      <xdr:rowOff>0</xdr:rowOff>
    </xdr:to>
    <xdr:cxnSp macro="">
      <xdr:nvCxnSpPr>
        <xdr:cNvPr id="3" name="AutoShape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4076700"/>
          <a:ext cx="16764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5" name="AutoShap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6" name="AutoShap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7" name="AutoShap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8" name="AutoShap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9" name="AutoShap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9525</xdr:colOff>
      <xdr:row>5</xdr:row>
      <xdr:rowOff>0</xdr:rowOff>
    </xdr:to>
    <xdr:cxnSp macro="">
      <xdr:nvCxnSpPr>
        <xdr:cNvPr id="10" name="AutoShape 17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>
          <a:cxnSpLocks noChangeShapeType="1"/>
        </xdr:cNvCxnSpPr>
      </xdr:nvCxnSpPr>
      <xdr:spPr bwMode="auto">
        <a:xfrm>
          <a:off x="0" y="352425"/>
          <a:ext cx="17907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9525</xdr:colOff>
      <xdr:row>5</xdr:row>
      <xdr:rowOff>0</xdr:rowOff>
    </xdr:to>
    <xdr:cxnSp macro="">
      <xdr:nvCxnSpPr>
        <xdr:cNvPr id="11" name="AutoShape 17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>
          <a:cxnSpLocks noChangeShapeType="1"/>
        </xdr:cNvCxnSpPr>
      </xdr:nvCxnSpPr>
      <xdr:spPr bwMode="auto">
        <a:xfrm>
          <a:off x="0" y="352425"/>
          <a:ext cx="17907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4</xdr:col>
      <xdr:colOff>0</xdr:colOff>
      <xdr:row>5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381000"/>
          <a:ext cx="1314450" cy="3524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2000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19050</xdr:colOff>
      <xdr:row>6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419100"/>
          <a:ext cx="2238375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4</xdr:col>
      <xdr:colOff>0</xdr:colOff>
      <xdr:row>5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381000"/>
          <a:ext cx="1257300" cy="2952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9525</xdr:colOff>
      <xdr:row>4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295275"/>
          <a:ext cx="1571625" cy="3333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1181100</xdr:colOff>
      <xdr:row>35</xdr:row>
      <xdr:rowOff>19050</xdr:rowOff>
    </xdr:from>
    <xdr:to>
      <xdr:col>6</xdr:col>
      <xdr:colOff>609600</xdr:colOff>
      <xdr:row>53</xdr:row>
      <xdr:rowOff>47625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35</xdr:row>
      <xdr:rowOff>19050</xdr:rowOff>
    </xdr:from>
    <xdr:to>
      <xdr:col>10</xdr:col>
      <xdr:colOff>57150</xdr:colOff>
      <xdr:row>53</xdr:row>
      <xdr:rowOff>47625</xdr:rowOff>
    </xdr:to>
    <xdr:graphicFrame macro="">
      <xdr:nvGraphicFramePr>
        <xdr:cNvPr id="4" name="グラフ 4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35</xdr:row>
      <xdr:rowOff>19050</xdr:rowOff>
    </xdr:from>
    <xdr:to>
      <xdr:col>4</xdr:col>
      <xdr:colOff>1123950</xdr:colOff>
      <xdr:row>53</xdr:row>
      <xdr:rowOff>47625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85725</xdr:colOff>
      <xdr:row>34</xdr:row>
      <xdr:rowOff>95250</xdr:rowOff>
    </xdr:from>
    <xdr:to>
      <xdr:col>10</xdr:col>
      <xdr:colOff>304800</xdr:colOff>
      <xdr:row>54</xdr:row>
      <xdr:rowOff>123825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152400" y="4724400"/>
          <a:ext cx="7943850" cy="2695575"/>
        </a:xfrm>
        <a:prstGeom prst="rect">
          <a:avLst/>
        </a:prstGeom>
        <a:noFill/>
        <a:ln w="762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4</xdr:col>
      <xdr:colOff>9525</xdr:colOff>
      <xdr:row>8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561975"/>
          <a:ext cx="1038225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20</xdr:row>
      <xdr:rowOff>9525</xdr:rowOff>
    </xdr:from>
    <xdr:to>
      <xdr:col>4</xdr:col>
      <xdr:colOff>9525</xdr:colOff>
      <xdr:row>23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2552700"/>
          <a:ext cx="1038225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590550"/>
          <a:ext cx="1485900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0</xdr:colOff>
      <xdr:row>6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771525"/>
          <a:ext cx="1552575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685800"/>
          <a:ext cx="1409700" cy="4476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19050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647700"/>
          <a:ext cx="1838325" cy="3619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5</xdr:row>
      <xdr:rowOff>0</xdr:rowOff>
    </xdr:from>
    <xdr:to>
      <xdr:col>3</xdr:col>
      <xdr:colOff>19050</xdr:colOff>
      <xdr:row>7</xdr:row>
      <xdr:rowOff>0</xdr:rowOff>
    </xdr:to>
    <xdr:cxnSp macro="">
      <xdr:nvCxnSpPr>
        <xdr:cNvPr id="3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647700"/>
          <a:ext cx="1838325" cy="3619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1600200" cy="4476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323850</xdr:colOff>
      <xdr:row>35</xdr:row>
      <xdr:rowOff>0</xdr:rowOff>
    </xdr:from>
    <xdr:to>
      <xdr:col>32</xdr:col>
      <xdr:colOff>152400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304800</xdr:colOff>
      <xdr:row>35</xdr:row>
      <xdr:rowOff>0</xdr:rowOff>
    </xdr:from>
    <xdr:to>
      <xdr:col>32</xdr:col>
      <xdr:colOff>142875</xdr:colOff>
      <xdr:row>35</xdr:row>
      <xdr:rowOff>0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323850</xdr:colOff>
      <xdr:row>36</xdr:row>
      <xdr:rowOff>0</xdr:rowOff>
    </xdr:from>
    <xdr:to>
      <xdr:col>32</xdr:col>
      <xdr:colOff>152400</xdr:colOff>
      <xdr:row>36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304800</xdr:colOff>
      <xdr:row>36</xdr:row>
      <xdr:rowOff>0</xdr:rowOff>
    </xdr:from>
    <xdr:to>
      <xdr:col>32</xdr:col>
      <xdr:colOff>142875</xdr:colOff>
      <xdr:row>36</xdr:row>
      <xdr:rowOff>0</xdr:rowOff>
    </xdr:to>
    <xdr:graphicFrame macro="">
      <xdr:nvGraphicFramePr>
        <xdr:cNvPr id="5" name="グラフ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3</xdr:col>
      <xdr:colOff>0</xdr:colOff>
      <xdr:row>7</xdr:row>
      <xdr:rowOff>0</xdr:rowOff>
    </xdr:to>
    <xdr:cxnSp macro="">
      <xdr:nvCxnSpPr>
        <xdr:cNvPr id="6" name="AutoShape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>
          <a:cxnSpLocks noChangeShapeType="1"/>
        </xdr:cNvCxnSpPr>
      </xdr:nvCxnSpPr>
      <xdr:spPr bwMode="auto">
        <a:xfrm>
          <a:off x="0" y="647700"/>
          <a:ext cx="15621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graphicFrame macro="">
      <xdr:nvGraphicFramePr>
        <xdr:cNvPr id="7" name="グラフ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graphicFrame macro="">
      <xdr:nvGraphicFramePr>
        <xdr:cNvPr id="8" name="グラフ 9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323850</xdr:colOff>
      <xdr:row>36</xdr:row>
      <xdr:rowOff>0</xdr:rowOff>
    </xdr:from>
    <xdr:to>
      <xdr:col>31</xdr:col>
      <xdr:colOff>152400</xdr:colOff>
      <xdr:row>36</xdr:row>
      <xdr:rowOff>0</xdr:rowOff>
    </xdr:to>
    <xdr:graphicFrame macro="">
      <xdr:nvGraphicFramePr>
        <xdr:cNvPr id="9" name="グラフ 1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304800</xdr:colOff>
      <xdr:row>36</xdr:row>
      <xdr:rowOff>0</xdr:rowOff>
    </xdr:from>
    <xdr:to>
      <xdr:col>31</xdr:col>
      <xdr:colOff>142875</xdr:colOff>
      <xdr:row>36</xdr:row>
      <xdr:rowOff>0</xdr:rowOff>
    </xdr:to>
    <xdr:graphicFrame macro="">
      <xdr:nvGraphicFramePr>
        <xdr:cNvPr id="10" name="グラフ 1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323850</xdr:colOff>
      <xdr:row>36</xdr:row>
      <xdr:rowOff>0</xdr:rowOff>
    </xdr:from>
    <xdr:to>
      <xdr:col>32</xdr:col>
      <xdr:colOff>152400</xdr:colOff>
      <xdr:row>36</xdr:row>
      <xdr:rowOff>0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304800</xdr:colOff>
      <xdr:row>36</xdr:row>
      <xdr:rowOff>0</xdr:rowOff>
    </xdr:from>
    <xdr:to>
      <xdr:col>32</xdr:col>
      <xdr:colOff>142875</xdr:colOff>
      <xdr:row>36</xdr:row>
      <xdr:rowOff>0</xdr:rowOff>
    </xdr:to>
    <xdr:graphicFrame macro="">
      <xdr:nvGraphicFramePr>
        <xdr:cNvPr id="12" name="グラフ 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graphicFrame macro="">
      <xdr:nvGraphicFramePr>
        <xdr:cNvPr id="14" name="グラフ 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323850</xdr:colOff>
      <xdr:row>36</xdr:row>
      <xdr:rowOff>0</xdr:rowOff>
    </xdr:from>
    <xdr:to>
      <xdr:col>31</xdr:col>
      <xdr:colOff>152400</xdr:colOff>
      <xdr:row>36</xdr:row>
      <xdr:rowOff>0</xdr:rowOff>
    </xdr:to>
    <xdr:graphicFrame macro="">
      <xdr:nvGraphicFramePr>
        <xdr:cNvPr id="15" name="グラフ 1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304800</xdr:colOff>
      <xdr:row>36</xdr:row>
      <xdr:rowOff>0</xdr:rowOff>
    </xdr:from>
    <xdr:to>
      <xdr:col>31</xdr:col>
      <xdr:colOff>142875</xdr:colOff>
      <xdr:row>36</xdr:row>
      <xdr:rowOff>0</xdr:rowOff>
    </xdr:to>
    <xdr:graphicFrame macro="">
      <xdr:nvGraphicFramePr>
        <xdr:cNvPr id="16" name="グラフ 1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295275</xdr:colOff>
      <xdr:row>35</xdr:row>
      <xdr:rowOff>3175</xdr:rowOff>
    </xdr:from>
    <xdr:to>
      <xdr:col>21</xdr:col>
      <xdr:colOff>127000</xdr:colOff>
      <xdr:row>63</xdr:row>
      <xdr:rowOff>76200</xdr:rowOff>
    </xdr:to>
    <xdr:graphicFrame macro="">
      <xdr:nvGraphicFramePr>
        <xdr:cNvPr id="17" name="グラフ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25</xdr:row>
      <xdr:rowOff>95250</xdr:rowOff>
    </xdr:from>
    <xdr:to>
      <xdr:col>23</xdr:col>
      <xdr:colOff>0</xdr:colOff>
      <xdr:row>54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19050</xdr:rowOff>
    </xdr:from>
    <xdr:to>
      <xdr:col>3</xdr:col>
      <xdr:colOff>0</xdr:colOff>
      <xdr:row>6</xdr:row>
      <xdr:rowOff>190500</xdr:rowOff>
    </xdr:to>
    <xdr:cxnSp macro="">
      <xdr:nvCxnSpPr>
        <xdr:cNvPr id="3" name="AutoShape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809625"/>
          <a:ext cx="15621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26</xdr:row>
      <xdr:rowOff>95250</xdr:rowOff>
    </xdr:from>
    <xdr:to>
      <xdr:col>14</xdr:col>
      <xdr:colOff>200025</xdr:colOff>
      <xdr:row>55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3</xdr:col>
      <xdr:colOff>0</xdr:colOff>
      <xdr:row>7</xdr:row>
      <xdr:rowOff>0</xdr:rowOff>
    </xdr:to>
    <xdr:cxnSp macro="">
      <xdr:nvCxnSpPr>
        <xdr:cNvPr id="3" name="AutoShap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781050"/>
          <a:ext cx="15621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0</xdr:colOff>
      <xdr:row>7</xdr:row>
      <xdr:rowOff>0</xdr:rowOff>
    </xdr:to>
    <xdr:cxnSp macro="">
      <xdr:nvCxnSpPr>
        <xdr:cNvPr id="2" name="AutoShape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800100"/>
          <a:ext cx="15621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9525</xdr:colOff>
      <xdr:row>7</xdr:row>
      <xdr:rowOff>0</xdr:rowOff>
    </xdr:to>
    <xdr:cxnSp macro="">
      <xdr:nvCxnSpPr>
        <xdr:cNvPr id="2" name="AutoShape 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695325"/>
          <a:ext cx="16764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9525</xdr:colOff>
      <xdr:row>30</xdr:row>
      <xdr:rowOff>0</xdr:rowOff>
    </xdr:to>
    <xdr:cxnSp macro="">
      <xdr:nvCxnSpPr>
        <xdr:cNvPr id="3" name="AutoShape 7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4057650"/>
          <a:ext cx="16764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0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167640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0</xdr:row>
      <xdr:rowOff>0</xdr:rowOff>
    </xdr:to>
    <xdr:cxnSp macro="">
      <xdr:nvCxnSpPr>
        <xdr:cNvPr id="5" name="AutoShap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167640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cxnSp macro="">
      <xdr:nvCxnSpPr>
        <xdr:cNvPr id="6" name="AutoShap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>
          <a:cxnSpLocks noChangeShapeType="1"/>
        </xdr:cNvCxnSpPr>
      </xdr:nvCxnSpPr>
      <xdr:spPr bwMode="auto">
        <a:xfrm>
          <a:off x="0" y="619125"/>
          <a:ext cx="16764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9525</xdr:colOff>
      <xdr:row>21</xdr:row>
      <xdr:rowOff>0</xdr:rowOff>
    </xdr:to>
    <xdr:cxnSp macro="">
      <xdr:nvCxnSpPr>
        <xdr:cNvPr id="7" name="AutoShap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>
          <a:cxnSpLocks noChangeShapeType="1"/>
        </xdr:cNvCxnSpPr>
      </xdr:nvCxnSpPr>
      <xdr:spPr bwMode="auto">
        <a:xfrm>
          <a:off x="0" y="2657475"/>
          <a:ext cx="16764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5" name="AutoShap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5</xdr:row>
      <xdr:rowOff>0</xdr:rowOff>
    </xdr:from>
    <xdr:to>
      <xdr:col>3</xdr:col>
      <xdr:colOff>9525</xdr:colOff>
      <xdr:row>7</xdr:row>
      <xdr:rowOff>0</xdr:rowOff>
    </xdr:to>
    <xdr:cxnSp macro="">
      <xdr:nvCxnSpPr>
        <xdr:cNvPr id="6" name="AutoShape 9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>
          <a:cxnSpLocks noChangeShapeType="1"/>
        </xdr:cNvCxnSpPr>
      </xdr:nvCxnSpPr>
      <xdr:spPr bwMode="auto">
        <a:xfrm>
          <a:off x="0" y="790575"/>
          <a:ext cx="16764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9525</xdr:colOff>
      <xdr:row>29</xdr:row>
      <xdr:rowOff>0</xdr:rowOff>
    </xdr:to>
    <xdr:cxnSp macro="">
      <xdr:nvCxnSpPr>
        <xdr:cNvPr id="7" name="AutoShape 10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>
          <a:cxnSpLocks noChangeShapeType="1"/>
        </xdr:cNvCxnSpPr>
      </xdr:nvCxnSpPr>
      <xdr:spPr bwMode="auto">
        <a:xfrm>
          <a:off x="0" y="3848100"/>
          <a:ext cx="16764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P48"/>
  <sheetViews>
    <sheetView showGridLines="0" tabSelected="1" zoomScaleNormal="100" workbookViewId="0">
      <selection activeCell="Q19" sqref="Q19"/>
    </sheetView>
  </sheetViews>
  <sheetFormatPr defaultColWidth="6.125" defaultRowHeight="10.5" x14ac:dyDescent="0.4"/>
  <cols>
    <col min="1" max="2" width="0.875" style="6" customWidth="1"/>
    <col min="3" max="3" width="16.625" style="6" customWidth="1"/>
    <col min="4" max="5" width="0.875" style="6" customWidth="1"/>
    <col min="6" max="6" width="9.125" style="7" customWidth="1"/>
    <col min="7" max="7" width="0.875" style="7" customWidth="1"/>
    <col min="8" max="8" width="11.125" style="3" customWidth="1"/>
    <col min="9" max="9" width="2.625" style="3" customWidth="1"/>
    <col min="10" max="10" width="11.125" style="3" customWidth="1"/>
    <col min="11" max="11" width="2.625" style="3" customWidth="1"/>
    <col min="12" max="12" width="12" style="3" customWidth="1"/>
    <col min="13" max="13" width="2.625" style="3" customWidth="1"/>
    <col min="14" max="14" width="11.125" style="4" customWidth="1"/>
    <col min="15" max="15" width="2.625" style="5" customWidth="1"/>
    <col min="16" max="16" width="6.125" style="4"/>
    <col min="17" max="16384" width="6.125" style="6"/>
  </cols>
  <sheetData>
    <row r="1" spans="1:15" ht="12.75" customHeight="1" x14ac:dyDescent="0.4">
      <c r="A1" s="1" t="s">
        <v>0</v>
      </c>
      <c r="B1" s="1"/>
      <c r="C1" s="1"/>
      <c r="D1" s="1"/>
      <c r="E1" s="1"/>
      <c r="F1" s="2"/>
      <c r="G1" s="2"/>
    </row>
    <row r="2" spans="1:15" ht="13.5" customHeight="1" x14ac:dyDescent="0.4">
      <c r="C2" s="1"/>
      <c r="D2" s="1"/>
      <c r="E2" s="1"/>
      <c r="F2" s="2"/>
      <c r="G2" s="2"/>
    </row>
    <row r="3" spans="1:15" ht="9.75" customHeight="1" x14ac:dyDescent="0.4">
      <c r="O3" s="8" t="s">
        <v>1</v>
      </c>
    </row>
    <row r="4" spans="1:15" ht="2.1" customHeight="1" thickBot="1" x14ac:dyDescent="0.45">
      <c r="O4" s="8"/>
    </row>
    <row r="5" spans="1:15" ht="14.25" customHeight="1" x14ac:dyDescent="0.4">
      <c r="A5" s="9"/>
      <c r="B5" s="547" t="s">
        <v>2</v>
      </c>
      <c r="C5" s="547"/>
      <c r="D5" s="547"/>
      <c r="E5" s="547"/>
      <c r="F5" s="547"/>
      <c r="G5" s="10"/>
      <c r="H5" s="548">
        <v>29</v>
      </c>
      <c r="I5" s="549"/>
      <c r="J5" s="552">
        <v>30</v>
      </c>
      <c r="K5" s="553"/>
      <c r="L5" s="556" t="s">
        <v>3</v>
      </c>
      <c r="M5" s="557"/>
      <c r="N5" s="545" t="s">
        <v>4</v>
      </c>
      <c r="O5" s="545"/>
    </row>
    <row r="6" spans="1:15" ht="14.25" customHeight="1" x14ac:dyDescent="0.4">
      <c r="B6" s="11"/>
      <c r="C6" s="11" t="s">
        <v>5</v>
      </c>
      <c r="D6" s="11"/>
      <c r="E6" s="11"/>
      <c r="F6" s="11"/>
      <c r="G6" s="12"/>
      <c r="H6" s="550"/>
      <c r="I6" s="551"/>
      <c r="J6" s="554"/>
      <c r="K6" s="555"/>
      <c r="L6" s="558"/>
      <c r="M6" s="559"/>
      <c r="N6" s="546"/>
      <c r="O6" s="546"/>
    </row>
    <row r="7" spans="1:15" ht="6.75" customHeight="1" x14ac:dyDescent="0.4">
      <c r="A7" s="13"/>
      <c r="B7" s="13"/>
      <c r="C7" s="13"/>
      <c r="D7" s="13"/>
      <c r="E7" s="13"/>
      <c r="F7" s="14"/>
      <c r="G7" s="15"/>
      <c r="H7" s="16"/>
      <c r="I7" s="17"/>
      <c r="J7" s="18"/>
      <c r="K7" s="19"/>
      <c r="L7" s="53"/>
      <c r="M7" s="54"/>
      <c r="N7" s="45"/>
      <c r="O7" s="45"/>
    </row>
    <row r="8" spans="1:15" ht="12.95" customHeight="1" x14ac:dyDescent="0.4">
      <c r="C8" s="20"/>
      <c r="D8" s="20"/>
      <c r="E8" s="20"/>
      <c r="F8" s="543" t="s">
        <v>6</v>
      </c>
      <c r="G8" s="544"/>
      <c r="H8" s="21">
        <v>65166229</v>
      </c>
      <c r="I8" s="22"/>
      <c r="J8" s="21">
        <v>70995977</v>
      </c>
      <c r="K8" s="23"/>
      <c r="L8" s="55">
        <f>L13+L18+L23+L28+L33+L43</f>
        <v>71566722</v>
      </c>
      <c r="M8" s="56"/>
      <c r="N8" s="50">
        <f>N13+N18+N23+N28+N33+N38+N43</f>
        <v>5857833038</v>
      </c>
      <c r="O8" s="46"/>
    </row>
    <row r="9" spans="1:15" ht="12.95" customHeight="1" x14ac:dyDescent="0.4">
      <c r="C9" s="20" t="s">
        <v>7</v>
      </c>
      <c r="D9" s="20"/>
      <c r="E9" s="20"/>
      <c r="F9" s="543" t="s">
        <v>8</v>
      </c>
      <c r="G9" s="544"/>
      <c r="H9" s="21">
        <v>61488906</v>
      </c>
      <c r="I9" s="22"/>
      <c r="J9" s="21">
        <v>67810781</v>
      </c>
      <c r="K9" s="23"/>
      <c r="L9" s="55">
        <f>L14+L19+L24+L29+L34+L44</f>
        <v>66667850</v>
      </c>
      <c r="M9" s="56"/>
      <c r="N9" s="50">
        <f>N14+N19+N24+N29+N34+N39+N44</f>
        <v>5665633308</v>
      </c>
      <c r="O9" s="46"/>
    </row>
    <row r="10" spans="1:15" ht="12.95" customHeight="1" x14ac:dyDescent="0.4">
      <c r="C10" s="20"/>
      <c r="D10" s="20"/>
      <c r="E10" s="20"/>
      <c r="F10" s="543" t="s">
        <v>9</v>
      </c>
      <c r="G10" s="544"/>
      <c r="H10" s="21">
        <v>3677323</v>
      </c>
      <c r="I10" s="22"/>
      <c r="J10" s="21">
        <v>3185196</v>
      </c>
      <c r="K10" s="23"/>
      <c r="L10" s="55">
        <f>L8-L9</f>
        <v>4898872</v>
      </c>
      <c r="M10" s="56"/>
      <c r="N10" s="47">
        <f>N8-N9</f>
        <v>192199730</v>
      </c>
      <c r="O10" s="46"/>
    </row>
    <row r="11" spans="1:15" ht="6.75" customHeight="1" x14ac:dyDescent="0.4">
      <c r="A11" s="24"/>
      <c r="B11" s="24"/>
      <c r="C11" s="25"/>
      <c r="D11" s="25"/>
      <c r="E11" s="25"/>
      <c r="F11" s="26"/>
      <c r="G11" s="27"/>
      <c r="H11" s="28"/>
      <c r="I11" s="29"/>
      <c r="J11" s="28"/>
      <c r="K11" s="30"/>
      <c r="L11" s="57"/>
      <c r="M11" s="58"/>
      <c r="N11" s="48"/>
      <c r="O11" s="49"/>
    </row>
    <row r="12" spans="1:15" ht="6.75" customHeight="1" x14ac:dyDescent="0.4">
      <c r="C12" s="20"/>
      <c r="D12" s="20"/>
      <c r="E12" s="20"/>
      <c r="F12" s="31"/>
      <c r="G12" s="32"/>
      <c r="H12" s="21"/>
      <c r="I12" s="22"/>
      <c r="J12" s="21"/>
      <c r="K12" s="23"/>
      <c r="L12" s="55"/>
      <c r="M12" s="56"/>
      <c r="N12" s="47"/>
      <c r="O12" s="46"/>
    </row>
    <row r="13" spans="1:15" ht="12.95" customHeight="1" x14ac:dyDescent="0.4">
      <c r="C13" s="20"/>
      <c r="D13" s="20"/>
      <c r="E13" s="20"/>
      <c r="F13" s="543" t="s">
        <v>6</v>
      </c>
      <c r="G13" s="544"/>
      <c r="H13" s="21">
        <v>52977413</v>
      </c>
      <c r="I13" s="22"/>
      <c r="J13" s="21">
        <v>58758104</v>
      </c>
      <c r="K13" s="23"/>
      <c r="L13" s="55">
        <v>59296029</v>
      </c>
      <c r="M13" s="56"/>
      <c r="N13" s="47">
        <v>4071060682</v>
      </c>
      <c r="O13" s="46"/>
    </row>
    <row r="14" spans="1:15" ht="12.95" customHeight="1" x14ac:dyDescent="0.4">
      <c r="C14" s="20" t="s">
        <v>10</v>
      </c>
      <c r="D14" s="20"/>
      <c r="E14" s="20"/>
      <c r="F14" s="543" t="s">
        <v>8</v>
      </c>
      <c r="G14" s="544"/>
      <c r="H14" s="21">
        <v>50774114</v>
      </c>
      <c r="I14" s="22"/>
      <c r="J14" s="21">
        <v>56999295</v>
      </c>
      <c r="K14" s="23"/>
      <c r="L14" s="55">
        <v>55961131</v>
      </c>
      <c r="M14" s="56"/>
      <c r="N14" s="47">
        <v>3916271750</v>
      </c>
      <c r="O14" s="46"/>
    </row>
    <row r="15" spans="1:15" ht="12.95" customHeight="1" x14ac:dyDescent="0.4">
      <c r="C15" s="20"/>
      <c r="D15" s="20"/>
      <c r="E15" s="20"/>
      <c r="F15" s="543" t="s">
        <v>9</v>
      </c>
      <c r="G15" s="544"/>
      <c r="H15" s="21">
        <v>2203299</v>
      </c>
      <c r="I15" s="22"/>
      <c r="J15" s="21">
        <v>1758809</v>
      </c>
      <c r="K15" s="23"/>
      <c r="L15" s="55">
        <f>+L13-L14</f>
        <v>3334898</v>
      </c>
      <c r="M15" s="56"/>
      <c r="N15" s="50">
        <f>+N13-N14</f>
        <v>154788932</v>
      </c>
      <c r="O15" s="46"/>
    </row>
    <row r="16" spans="1:15" ht="6.75" customHeight="1" x14ac:dyDescent="0.4">
      <c r="C16" s="20"/>
      <c r="D16" s="20"/>
      <c r="E16" s="20"/>
      <c r="F16" s="31"/>
      <c r="G16" s="32"/>
      <c r="H16" s="21"/>
      <c r="I16" s="22"/>
      <c r="J16" s="21"/>
      <c r="K16" s="23"/>
      <c r="L16" s="55"/>
      <c r="M16" s="56"/>
      <c r="N16" s="47"/>
      <c r="O16" s="46"/>
    </row>
    <row r="17" spans="1:15" ht="6.75" customHeight="1" x14ac:dyDescent="0.4">
      <c r="A17" s="13"/>
      <c r="B17" s="13"/>
      <c r="C17" s="33"/>
      <c r="D17" s="33"/>
      <c r="E17" s="33"/>
      <c r="F17" s="14"/>
      <c r="G17" s="15"/>
      <c r="H17" s="34"/>
      <c r="I17" s="35"/>
      <c r="J17" s="34"/>
      <c r="K17" s="36"/>
      <c r="L17" s="59"/>
      <c r="M17" s="60"/>
      <c r="N17" s="51"/>
      <c r="O17" s="45"/>
    </row>
    <row r="18" spans="1:15" ht="12.95" customHeight="1" x14ac:dyDescent="0.4">
      <c r="C18" s="20"/>
      <c r="D18" s="20"/>
      <c r="E18" s="20"/>
      <c r="F18" s="543" t="s">
        <v>6</v>
      </c>
      <c r="G18" s="544"/>
      <c r="H18" s="21">
        <v>6413629</v>
      </c>
      <c r="I18" s="22"/>
      <c r="J18" s="21">
        <v>6252876</v>
      </c>
      <c r="K18" s="23"/>
      <c r="L18" s="55">
        <v>6361479</v>
      </c>
      <c r="M18" s="56"/>
      <c r="N18" s="47">
        <v>917157630</v>
      </c>
      <c r="O18" s="46"/>
    </row>
    <row r="19" spans="1:15" ht="12.95" customHeight="1" x14ac:dyDescent="0.4">
      <c r="C19" s="20" t="s">
        <v>11</v>
      </c>
      <c r="D19" s="20"/>
      <c r="E19" s="20"/>
      <c r="F19" s="543" t="s">
        <v>8</v>
      </c>
      <c r="G19" s="544"/>
      <c r="H19" s="21">
        <v>5366061</v>
      </c>
      <c r="I19" s="22"/>
      <c r="J19" s="21">
        <v>5175285</v>
      </c>
      <c r="K19" s="23"/>
      <c r="L19" s="55">
        <v>5119206</v>
      </c>
      <c r="M19" s="56"/>
      <c r="N19" s="47">
        <v>902929790</v>
      </c>
      <c r="O19" s="46"/>
    </row>
    <row r="20" spans="1:15" ht="12.95" customHeight="1" x14ac:dyDescent="0.4">
      <c r="C20" s="20"/>
      <c r="D20" s="20"/>
      <c r="E20" s="20"/>
      <c r="F20" s="543" t="s">
        <v>9</v>
      </c>
      <c r="G20" s="544"/>
      <c r="H20" s="21">
        <v>1047568</v>
      </c>
      <c r="I20" s="22"/>
      <c r="J20" s="21">
        <v>1077591</v>
      </c>
      <c r="K20" s="23"/>
      <c r="L20" s="55">
        <f>+L18-L19</f>
        <v>1242273</v>
      </c>
      <c r="M20" s="56"/>
      <c r="N20" s="50">
        <f>+N18-N19</f>
        <v>14227840</v>
      </c>
      <c r="O20" s="46"/>
    </row>
    <row r="21" spans="1:15" ht="6.75" customHeight="1" x14ac:dyDescent="0.4">
      <c r="A21" s="24"/>
      <c r="B21" s="24"/>
      <c r="C21" s="25"/>
      <c r="D21" s="25"/>
      <c r="E21" s="25"/>
      <c r="F21" s="26"/>
      <c r="G21" s="27"/>
      <c r="H21" s="28"/>
      <c r="I21" s="29"/>
      <c r="J21" s="28"/>
      <c r="K21" s="30"/>
      <c r="L21" s="57"/>
      <c r="M21" s="58"/>
      <c r="N21" s="48"/>
      <c r="O21" s="49"/>
    </row>
    <row r="22" spans="1:15" ht="6.75" customHeight="1" x14ac:dyDescent="0.4">
      <c r="A22" s="13"/>
      <c r="B22" s="13"/>
      <c r="C22" s="33"/>
      <c r="D22" s="33"/>
      <c r="E22" s="33"/>
      <c r="F22" s="14"/>
      <c r="G22" s="15"/>
      <c r="H22" s="34"/>
      <c r="I22" s="35"/>
      <c r="J22" s="34"/>
      <c r="K22" s="36"/>
      <c r="L22" s="59"/>
      <c r="M22" s="60"/>
      <c r="N22" s="51"/>
      <c r="O22" s="45"/>
    </row>
    <row r="23" spans="1:15" ht="12.95" customHeight="1" x14ac:dyDescent="0.4">
      <c r="C23" s="541" t="s">
        <v>12</v>
      </c>
      <c r="D23" s="20"/>
      <c r="E23" s="20"/>
      <c r="F23" s="543" t="s">
        <v>6</v>
      </c>
      <c r="G23" s="544"/>
      <c r="H23" s="21">
        <v>1217156</v>
      </c>
      <c r="I23" s="22"/>
      <c r="J23" s="21">
        <v>1366241</v>
      </c>
      <c r="K23" s="23"/>
      <c r="L23" s="55">
        <v>1414166</v>
      </c>
      <c r="M23" s="56"/>
      <c r="N23" s="47">
        <v>137271497</v>
      </c>
      <c r="O23" s="46"/>
    </row>
    <row r="24" spans="1:15" ht="12.95" customHeight="1" x14ac:dyDescent="0.4">
      <c r="C24" s="542"/>
      <c r="D24" s="20"/>
      <c r="E24" s="20"/>
      <c r="F24" s="543" t="s">
        <v>8</v>
      </c>
      <c r="G24" s="544"/>
      <c r="H24" s="21">
        <v>1176178</v>
      </c>
      <c r="I24" s="22"/>
      <c r="J24" s="21">
        <v>1274012</v>
      </c>
      <c r="K24" s="23"/>
      <c r="L24" s="55">
        <v>1334560</v>
      </c>
      <c r="M24" s="56"/>
      <c r="N24" s="47">
        <v>134712312</v>
      </c>
      <c r="O24" s="46"/>
    </row>
    <row r="25" spans="1:15" ht="12.95" customHeight="1" x14ac:dyDescent="0.4">
      <c r="C25" s="542"/>
      <c r="D25" s="20"/>
      <c r="E25" s="20"/>
      <c r="F25" s="543" t="s">
        <v>9</v>
      </c>
      <c r="G25" s="544"/>
      <c r="H25" s="21">
        <v>40978</v>
      </c>
      <c r="I25" s="22"/>
      <c r="J25" s="21">
        <v>92229</v>
      </c>
      <c r="K25" s="23"/>
      <c r="L25" s="55">
        <f>+L23-L24</f>
        <v>79606</v>
      </c>
      <c r="M25" s="56"/>
      <c r="N25" s="50">
        <f>+N23-N24</f>
        <v>2559185</v>
      </c>
      <c r="O25" s="46"/>
    </row>
    <row r="26" spans="1:15" ht="6.75" customHeight="1" x14ac:dyDescent="0.4">
      <c r="A26" s="24"/>
      <c r="B26" s="24"/>
      <c r="C26" s="25"/>
      <c r="D26" s="25"/>
      <c r="E26" s="25"/>
      <c r="F26" s="26"/>
      <c r="G26" s="27"/>
      <c r="H26" s="28"/>
      <c r="I26" s="29"/>
      <c r="J26" s="28"/>
      <c r="K26" s="30"/>
      <c r="L26" s="57"/>
      <c r="M26" s="58"/>
      <c r="N26" s="48"/>
      <c r="O26" s="49"/>
    </row>
    <row r="27" spans="1:15" ht="6.75" customHeight="1" x14ac:dyDescent="0.4">
      <c r="A27" s="13"/>
      <c r="B27" s="13"/>
      <c r="C27" s="33"/>
      <c r="D27" s="33"/>
      <c r="E27" s="33"/>
      <c r="F27" s="14"/>
      <c r="G27" s="15"/>
      <c r="H27" s="34"/>
      <c r="I27" s="35"/>
      <c r="J27" s="34"/>
      <c r="K27" s="36"/>
      <c r="L27" s="59"/>
      <c r="M27" s="60"/>
      <c r="N27" s="51"/>
      <c r="O27" s="45"/>
    </row>
    <row r="28" spans="1:15" ht="12.95" customHeight="1" x14ac:dyDescent="0.4">
      <c r="C28" s="541" t="s">
        <v>13</v>
      </c>
      <c r="D28" s="20"/>
      <c r="E28" s="20"/>
      <c r="F28" s="543" t="s">
        <v>6</v>
      </c>
      <c r="G28" s="544"/>
      <c r="H28" s="21">
        <v>4239487</v>
      </c>
      <c r="I28" s="22"/>
      <c r="J28" s="21">
        <v>4265882</v>
      </c>
      <c r="K28" s="23"/>
      <c r="L28" s="55">
        <v>4107931</v>
      </c>
      <c r="M28" s="56"/>
      <c r="N28" s="47">
        <v>714348590</v>
      </c>
      <c r="O28" s="46"/>
    </row>
    <row r="29" spans="1:15" ht="12.95" customHeight="1" x14ac:dyDescent="0.4">
      <c r="C29" s="542"/>
      <c r="D29" s="20"/>
      <c r="E29" s="20"/>
      <c r="F29" s="543" t="s">
        <v>8</v>
      </c>
      <c r="G29" s="544"/>
      <c r="H29" s="21">
        <v>3854009</v>
      </c>
      <c r="I29" s="22"/>
      <c r="J29" s="21">
        <v>4009315</v>
      </c>
      <c r="K29" s="23"/>
      <c r="L29" s="55">
        <v>3865836</v>
      </c>
      <c r="M29" s="56"/>
      <c r="N29" s="47">
        <v>693725307</v>
      </c>
      <c r="O29" s="46"/>
    </row>
    <row r="30" spans="1:15" ht="12.95" customHeight="1" x14ac:dyDescent="0.4">
      <c r="C30" s="542"/>
      <c r="D30" s="20"/>
      <c r="E30" s="20"/>
      <c r="F30" s="543" t="s">
        <v>9</v>
      </c>
      <c r="G30" s="544"/>
      <c r="H30" s="21">
        <v>385478</v>
      </c>
      <c r="I30" s="22"/>
      <c r="J30" s="21">
        <v>256567</v>
      </c>
      <c r="K30" s="23"/>
      <c r="L30" s="55">
        <f>+L28-L29</f>
        <v>242095</v>
      </c>
      <c r="M30" s="56"/>
      <c r="N30" s="50">
        <f>+N28-N29</f>
        <v>20623283</v>
      </c>
      <c r="O30" s="46"/>
    </row>
    <row r="31" spans="1:15" ht="6.75" customHeight="1" x14ac:dyDescent="0.4">
      <c r="A31" s="24"/>
      <c r="B31" s="24"/>
      <c r="C31" s="25"/>
      <c r="D31" s="25"/>
      <c r="E31" s="25"/>
      <c r="F31" s="26"/>
      <c r="G31" s="27"/>
      <c r="H31" s="28"/>
      <c r="I31" s="29"/>
      <c r="J31" s="28"/>
      <c r="K31" s="30"/>
      <c r="L31" s="57"/>
      <c r="M31" s="58"/>
      <c r="N31" s="48"/>
      <c r="O31" s="49"/>
    </row>
    <row r="32" spans="1:15" ht="6.75" customHeight="1" x14ac:dyDescent="0.4">
      <c r="C32" s="20"/>
      <c r="D32" s="20"/>
      <c r="E32" s="20"/>
      <c r="F32" s="31"/>
      <c r="G32" s="32"/>
      <c r="H32" s="34"/>
      <c r="I32" s="35"/>
      <c r="J32" s="34"/>
      <c r="K32" s="36"/>
      <c r="L32" s="55"/>
      <c r="M32" s="56"/>
      <c r="N32" s="47"/>
      <c r="O32" s="46"/>
    </row>
    <row r="33" spans="1:15" ht="12.95" customHeight="1" x14ac:dyDescent="0.4">
      <c r="C33" s="541" t="s">
        <v>14</v>
      </c>
      <c r="D33" s="20"/>
      <c r="E33" s="20"/>
      <c r="F33" s="543" t="s">
        <v>6</v>
      </c>
      <c r="G33" s="544"/>
      <c r="H33" s="21">
        <v>63775</v>
      </c>
      <c r="I33" s="22"/>
      <c r="J33" s="21">
        <v>77843</v>
      </c>
      <c r="K33" s="23"/>
      <c r="L33" s="55">
        <v>126388</v>
      </c>
      <c r="M33" s="56"/>
      <c r="N33" s="47">
        <v>3190219</v>
      </c>
      <c r="O33" s="46"/>
    </row>
    <row r="34" spans="1:15" ht="12.95" customHeight="1" x14ac:dyDescent="0.4">
      <c r="C34" s="542"/>
      <c r="D34" s="20"/>
      <c r="E34" s="20"/>
      <c r="F34" s="543" t="s">
        <v>8</v>
      </c>
      <c r="G34" s="544"/>
      <c r="H34" s="21">
        <v>63775</v>
      </c>
      <c r="I34" s="22"/>
      <c r="J34" s="21">
        <v>77843</v>
      </c>
      <c r="K34" s="23"/>
      <c r="L34" s="55">
        <v>126388</v>
      </c>
      <c r="M34" s="56"/>
      <c r="N34" s="47">
        <v>3190219</v>
      </c>
      <c r="O34" s="46"/>
    </row>
    <row r="35" spans="1:15" ht="12.95" customHeight="1" x14ac:dyDescent="0.4">
      <c r="C35" s="542"/>
      <c r="D35" s="20"/>
      <c r="E35" s="20"/>
      <c r="F35" s="543" t="s">
        <v>9</v>
      </c>
      <c r="G35" s="544"/>
      <c r="H35" s="21">
        <v>0</v>
      </c>
      <c r="I35" s="22"/>
      <c r="J35" s="21">
        <v>0</v>
      </c>
      <c r="K35" s="23"/>
      <c r="L35" s="55">
        <f>+L33-L34</f>
        <v>0</v>
      </c>
      <c r="M35" s="56"/>
      <c r="N35" s="50">
        <f>+N33-N34</f>
        <v>0</v>
      </c>
      <c r="O35" s="46"/>
    </row>
    <row r="36" spans="1:15" ht="6.75" customHeight="1" x14ac:dyDescent="0.4">
      <c r="A36" s="37"/>
      <c r="C36" s="20"/>
      <c r="D36" s="20"/>
      <c r="E36" s="20"/>
      <c r="F36" s="31"/>
      <c r="G36" s="32"/>
      <c r="H36" s="21"/>
      <c r="I36" s="22"/>
      <c r="J36" s="21"/>
      <c r="K36" s="23"/>
      <c r="L36" s="55"/>
      <c r="M36" s="56"/>
      <c r="N36" s="47"/>
      <c r="O36" s="46"/>
    </row>
    <row r="37" spans="1:15" ht="6.75" customHeight="1" x14ac:dyDescent="0.4">
      <c r="A37" s="13"/>
      <c r="B37" s="13"/>
      <c r="C37" s="33"/>
      <c r="D37" s="33"/>
      <c r="E37" s="33"/>
      <c r="F37" s="14"/>
      <c r="G37" s="15"/>
      <c r="H37" s="34"/>
      <c r="I37" s="35"/>
      <c r="J37" s="34"/>
      <c r="K37" s="36"/>
      <c r="L37" s="59"/>
      <c r="M37" s="60"/>
      <c r="N37" s="51"/>
      <c r="O37" s="45"/>
    </row>
    <row r="38" spans="1:15" ht="12.95" customHeight="1" x14ac:dyDescent="0.4">
      <c r="C38" s="541" t="s">
        <v>15</v>
      </c>
      <c r="D38" s="20"/>
      <c r="E38" s="20"/>
      <c r="F38" s="543" t="s">
        <v>6</v>
      </c>
      <c r="G38" s="544"/>
      <c r="H38" s="21" t="s">
        <v>16</v>
      </c>
      <c r="I38" s="22"/>
      <c r="J38" s="21" t="s">
        <v>16</v>
      </c>
      <c r="K38" s="23"/>
      <c r="L38" s="55" t="s">
        <v>16</v>
      </c>
      <c r="M38" s="56"/>
      <c r="N38" s="47">
        <v>2566226</v>
      </c>
      <c r="O38" s="46"/>
    </row>
    <row r="39" spans="1:15" ht="12.95" customHeight="1" x14ac:dyDescent="0.4">
      <c r="C39" s="542"/>
      <c r="D39" s="20"/>
      <c r="E39" s="20"/>
      <c r="F39" s="543" t="s">
        <v>8</v>
      </c>
      <c r="G39" s="544"/>
      <c r="H39" s="21" t="s">
        <v>16</v>
      </c>
      <c r="I39" s="22"/>
      <c r="J39" s="21" t="s">
        <v>16</v>
      </c>
      <c r="K39" s="23"/>
      <c r="L39" s="55" t="s">
        <v>16</v>
      </c>
      <c r="M39" s="56"/>
      <c r="N39" s="47">
        <v>2565736</v>
      </c>
      <c r="O39" s="46"/>
    </row>
    <row r="40" spans="1:15" ht="12.95" customHeight="1" x14ac:dyDescent="0.4">
      <c r="C40" s="542"/>
      <c r="D40" s="20"/>
      <c r="E40" s="20"/>
      <c r="F40" s="543" t="s">
        <v>9</v>
      </c>
      <c r="G40" s="544"/>
      <c r="H40" s="21" t="s">
        <v>16</v>
      </c>
      <c r="I40" s="22"/>
      <c r="J40" s="21" t="s">
        <v>16</v>
      </c>
      <c r="K40" s="23"/>
      <c r="L40" s="55" t="s">
        <v>16</v>
      </c>
      <c r="M40" s="56"/>
      <c r="N40" s="50">
        <f>+N38-N39</f>
        <v>490</v>
      </c>
      <c r="O40" s="46"/>
    </row>
    <row r="41" spans="1:15" ht="6.75" customHeight="1" x14ac:dyDescent="0.4">
      <c r="A41" s="24"/>
      <c r="B41" s="24"/>
      <c r="C41" s="25"/>
      <c r="D41" s="25"/>
      <c r="E41" s="25"/>
      <c r="F41" s="26"/>
      <c r="G41" s="27"/>
      <c r="H41" s="28"/>
      <c r="I41" s="29"/>
      <c r="J41" s="28"/>
      <c r="K41" s="30"/>
      <c r="L41" s="57"/>
      <c r="M41" s="58"/>
      <c r="N41" s="48"/>
      <c r="O41" s="49"/>
    </row>
    <row r="42" spans="1:15" ht="6.75" customHeight="1" x14ac:dyDescent="0.4">
      <c r="C42" s="20"/>
      <c r="D42" s="20"/>
      <c r="E42" s="20"/>
      <c r="F42" s="31"/>
      <c r="G42" s="32"/>
      <c r="H42" s="34"/>
      <c r="I42" s="35"/>
      <c r="J42" s="34"/>
      <c r="K42" s="36"/>
      <c r="L42" s="55"/>
      <c r="M42" s="56"/>
      <c r="N42" s="47"/>
      <c r="O42" s="46"/>
    </row>
    <row r="43" spans="1:15" ht="12.95" customHeight="1" x14ac:dyDescent="0.4">
      <c r="C43" s="541" t="s">
        <v>17</v>
      </c>
      <c r="D43" s="20"/>
      <c r="E43" s="20"/>
      <c r="F43" s="543" t="s">
        <v>6</v>
      </c>
      <c r="G43" s="544"/>
      <c r="H43" s="21">
        <v>254769</v>
      </c>
      <c r="I43" s="22"/>
      <c r="J43" s="21">
        <v>275031</v>
      </c>
      <c r="K43" s="23"/>
      <c r="L43" s="55">
        <v>260729</v>
      </c>
      <c r="M43" s="56"/>
      <c r="N43" s="47">
        <v>12238194</v>
      </c>
      <c r="O43" s="46"/>
    </row>
    <row r="44" spans="1:15" ht="12.95" customHeight="1" x14ac:dyDescent="0.4">
      <c r="C44" s="542"/>
      <c r="D44" s="20"/>
      <c r="E44" s="20"/>
      <c r="F44" s="543" t="s">
        <v>8</v>
      </c>
      <c r="G44" s="544"/>
      <c r="H44" s="21">
        <v>254769</v>
      </c>
      <c r="I44" s="22"/>
      <c r="J44" s="21">
        <v>275031</v>
      </c>
      <c r="K44" s="23"/>
      <c r="L44" s="55">
        <v>260729</v>
      </c>
      <c r="M44" s="56"/>
      <c r="N44" s="47">
        <v>12238194</v>
      </c>
      <c r="O44" s="46"/>
    </row>
    <row r="45" spans="1:15" ht="12.95" customHeight="1" x14ac:dyDescent="0.4">
      <c r="C45" s="542"/>
      <c r="D45" s="20"/>
      <c r="E45" s="20"/>
      <c r="F45" s="543" t="s">
        <v>9</v>
      </c>
      <c r="G45" s="544"/>
      <c r="H45" s="21">
        <v>0</v>
      </c>
      <c r="I45" s="22"/>
      <c r="J45" s="21">
        <v>0</v>
      </c>
      <c r="K45" s="23"/>
      <c r="L45" s="55">
        <f>+L43-L44</f>
        <v>0</v>
      </c>
      <c r="M45" s="56"/>
      <c r="N45" s="50">
        <f>+N43-N44</f>
        <v>0</v>
      </c>
      <c r="O45" s="46"/>
    </row>
    <row r="46" spans="1:15" ht="6.75" customHeight="1" thickBot="1" x14ac:dyDescent="0.45">
      <c r="A46" s="38"/>
      <c r="B46" s="38"/>
      <c r="C46" s="38"/>
      <c r="D46" s="38"/>
      <c r="E46" s="38"/>
      <c r="F46" s="39"/>
      <c r="G46" s="40"/>
      <c r="H46" s="41"/>
      <c r="I46" s="42"/>
      <c r="J46" s="43"/>
      <c r="K46" s="44"/>
      <c r="L46" s="61"/>
      <c r="M46" s="62"/>
      <c r="N46" s="52"/>
      <c r="O46" s="52"/>
    </row>
    <row r="47" spans="1:15" ht="2.1" customHeight="1" x14ac:dyDescent="0.4">
      <c r="H47" s="6"/>
      <c r="I47" s="6"/>
      <c r="J47" s="6"/>
      <c r="K47" s="6"/>
      <c r="L47" s="6"/>
      <c r="M47" s="6"/>
      <c r="O47" s="4"/>
    </row>
    <row r="48" spans="1:15" x14ac:dyDescent="0.4">
      <c r="A48" s="7" t="s">
        <v>18</v>
      </c>
      <c r="D48" s="7"/>
      <c r="E48" s="7"/>
      <c r="H48" s="6"/>
      <c r="I48" s="6"/>
      <c r="J48" s="6"/>
      <c r="K48" s="6"/>
      <c r="L48" s="6"/>
      <c r="M48" s="6"/>
      <c r="O48" s="4"/>
    </row>
  </sheetData>
  <mergeCells count="34">
    <mergeCell ref="N5:O6"/>
    <mergeCell ref="F8:G8"/>
    <mergeCell ref="F18:G18"/>
    <mergeCell ref="B5:F5"/>
    <mergeCell ref="H5:I6"/>
    <mergeCell ref="J5:K6"/>
    <mergeCell ref="L5:M6"/>
    <mergeCell ref="F9:G9"/>
    <mergeCell ref="F10:G10"/>
    <mergeCell ref="F13:G13"/>
    <mergeCell ref="F14:G14"/>
    <mergeCell ref="F15:G15"/>
    <mergeCell ref="F19:G19"/>
    <mergeCell ref="F20:G20"/>
    <mergeCell ref="C23:C25"/>
    <mergeCell ref="F23:G23"/>
    <mergeCell ref="F24:G24"/>
    <mergeCell ref="F25:G25"/>
    <mergeCell ref="C28:C30"/>
    <mergeCell ref="F28:G28"/>
    <mergeCell ref="F29:G29"/>
    <mergeCell ref="F30:G30"/>
    <mergeCell ref="C33:C35"/>
    <mergeCell ref="F33:G33"/>
    <mergeCell ref="F34:G34"/>
    <mergeCell ref="F35:G35"/>
    <mergeCell ref="C38:C40"/>
    <mergeCell ref="F38:G38"/>
    <mergeCell ref="F39:G39"/>
    <mergeCell ref="F40:G40"/>
    <mergeCell ref="C43:C45"/>
    <mergeCell ref="F43:G43"/>
    <mergeCell ref="F44:G44"/>
    <mergeCell ref="F45:G45"/>
  </mergeCells>
  <phoneticPr fontId="3"/>
  <pageMargins left="0.62992125984251968" right="0.59055118110236227" top="0.47244094488188981" bottom="0.39370078740157483" header="0.51181102362204722" footer="0.51181102362204722"/>
  <pageSetup paperSize="9" scale="8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FF00"/>
  </sheetPr>
  <dimension ref="A1:I43"/>
  <sheetViews>
    <sheetView showGridLines="0" zoomScaleNormal="100" zoomScaleSheetLayoutView="100" workbookViewId="0">
      <selection activeCell="M26" sqref="M26"/>
    </sheetView>
  </sheetViews>
  <sheetFormatPr defaultColWidth="6.125" defaultRowHeight="10.5" x14ac:dyDescent="0.4"/>
  <cols>
    <col min="1" max="1" width="1.625" style="6" customWidth="1"/>
    <col min="2" max="2" width="18.625" style="6" customWidth="1"/>
    <col min="3" max="3" width="1.625" style="6" customWidth="1"/>
    <col min="4" max="4" width="13.625" style="6" customWidth="1"/>
    <col min="5" max="5" width="7.875" style="6" customWidth="1"/>
    <col min="6" max="6" width="13.625" style="6" customWidth="1"/>
    <col min="7" max="7" width="7.875" style="6" customWidth="1"/>
    <col min="8" max="8" width="13.625" style="281" customWidth="1"/>
    <col min="9" max="9" width="7.875" style="281" customWidth="1"/>
    <col min="10" max="16384" width="6.125" style="6"/>
  </cols>
  <sheetData>
    <row r="1" spans="1:9" ht="16.5" customHeight="1" x14ac:dyDescent="0.4">
      <c r="A1" s="262" t="s">
        <v>209</v>
      </c>
      <c r="B1" s="74"/>
    </row>
    <row r="2" spans="1:9" ht="21" customHeight="1" x14ac:dyDescent="0.4">
      <c r="A2" s="263"/>
      <c r="B2" s="74" t="s">
        <v>210</v>
      </c>
      <c r="C2" s="231"/>
    </row>
    <row r="3" spans="1:9" ht="9.75" customHeight="1" x14ac:dyDescent="0.4">
      <c r="B3" s="212"/>
      <c r="C3" s="231"/>
      <c r="I3" s="283" t="s">
        <v>1</v>
      </c>
    </row>
    <row r="4" spans="1:9" ht="2.1" customHeight="1" thickBot="1" x14ac:dyDescent="0.45">
      <c r="B4" s="212"/>
      <c r="C4" s="231"/>
      <c r="I4" s="283"/>
    </row>
    <row r="5" spans="1:9" ht="15" customHeight="1" x14ac:dyDescent="0.4">
      <c r="A5" s="9"/>
      <c r="B5" s="68" t="s">
        <v>2</v>
      </c>
      <c r="C5" s="10"/>
      <c r="D5" s="548">
        <v>29</v>
      </c>
      <c r="E5" s="549" t="s">
        <v>181</v>
      </c>
      <c r="F5" s="577">
        <v>30</v>
      </c>
      <c r="G5" s="578"/>
      <c r="H5" s="562" t="s">
        <v>21</v>
      </c>
      <c r="I5" s="579"/>
    </row>
    <row r="6" spans="1:9" ht="15" customHeight="1" x14ac:dyDescent="0.4">
      <c r="A6" s="264"/>
      <c r="B6" s="265" t="s">
        <v>22</v>
      </c>
      <c r="C6" s="12"/>
      <c r="D6" s="80"/>
      <c r="E6" s="266" t="s">
        <v>35</v>
      </c>
      <c r="G6" s="266" t="s">
        <v>35</v>
      </c>
      <c r="H6" s="284"/>
      <c r="I6" s="285" t="s">
        <v>35</v>
      </c>
    </row>
    <row r="7" spans="1:9" ht="6" customHeight="1" x14ac:dyDescent="0.4">
      <c r="A7" s="13"/>
      <c r="B7" s="13"/>
      <c r="C7" s="13"/>
      <c r="D7" s="16"/>
      <c r="E7" s="266"/>
      <c r="F7" s="13"/>
      <c r="G7" s="266"/>
      <c r="H7" s="286"/>
      <c r="I7" s="53"/>
    </row>
    <row r="8" spans="1:9" ht="20.100000000000001" customHeight="1" x14ac:dyDescent="0.4">
      <c r="B8" s="67" t="s">
        <v>211</v>
      </c>
      <c r="C8" s="67"/>
      <c r="D8" s="271">
        <v>63775</v>
      </c>
      <c r="E8" s="223">
        <v>100</v>
      </c>
      <c r="F8" s="270">
        <v>77843</v>
      </c>
      <c r="G8" s="223">
        <v>100</v>
      </c>
      <c r="H8" s="245">
        <f>SUM(H9:H20)</f>
        <v>126338</v>
      </c>
      <c r="I8" s="246">
        <f>ROUND(SUM(I9:I20),0)</f>
        <v>100</v>
      </c>
    </row>
    <row r="9" spans="1:9" ht="12" customHeight="1" x14ac:dyDescent="0.4">
      <c r="B9" s="67" t="s">
        <v>212</v>
      </c>
      <c r="C9" s="67"/>
      <c r="D9" s="271" t="s">
        <v>56</v>
      </c>
      <c r="E9" s="223" t="s">
        <v>56</v>
      </c>
      <c r="F9" s="270" t="s">
        <v>56</v>
      </c>
      <c r="G9" s="223" t="s">
        <v>56</v>
      </c>
      <c r="H9" s="251" t="s">
        <v>57</v>
      </c>
      <c r="I9" s="261" t="s">
        <v>57</v>
      </c>
    </row>
    <row r="10" spans="1:9" ht="12" customHeight="1" x14ac:dyDescent="0.4">
      <c r="B10" s="67" t="s">
        <v>213</v>
      </c>
      <c r="C10" s="67"/>
      <c r="D10" s="271" t="s">
        <v>56</v>
      </c>
      <c r="E10" s="223" t="s">
        <v>56</v>
      </c>
      <c r="F10" s="270" t="s">
        <v>56</v>
      </c>
      <c r="G10" s="223" t="s">
        <v>56</v>
      </c>
      <c r="H10" s="251" t="s">
        <v>57</v>
      </c>
      <c r="I10" s="261" t="s">
        <v>57</v>
      </c>
    </row>
    <row r="11" spans="1:9" ht="12" customHeight="1" x14ac:dyDescent="0.4">
      <c r="B11" s="67" t="s">
        <v>214</v>
      </c>
      <c r="C11" s="67"/>
      <c r="D11" s="241">
        <v>747</v>
      </c>
      <c r="E11" s="223">
        <v>1.2</v>
      </c>
      <c r="F11" s="270">
        <v>741</v>
      </c>
      <c r="G11" s="223">
        <v>1</v>
      </c>
      <c r="H11" s="245">
        <v>799</v>
      </c>
      <c r="I11" s="246">
        <f>+ROUND(H11/H$8*100,1)</f>
        <v>0.6</v>
      </c>
    </row>
    <row r="12" spans="1:9" ht="12" customHeight="1" x14ac:dyDescent="0.4">
      <c r="B12" s="67" t="s">
        <v>215</v>
      </c>
      <c r="C12" s="67"/>
      <c r="D12" s="271" t="s">
        <v>56</v>
      </c>
      <c r="E12" s="223" t="s">
        <v>56</v>
      </c>
      <c r="F12" s="270" t="s">
        <v>56</v>
      </c>
      <c r="G12" s="223" t="s">
        <v>56</v>
      </c>
      <c r="H12" s="251" t="s">
        <v>57</v>
      </c>
      <c r="I12" s="261" t="s">
        <v>57</v>
      </c>
    </row>
    <row r="13" spans="1:9" ht="12" customHeight="1" x14ac:dyDescent="0.4">
      <c r="B13" s="67" t="s">
        <v>216</v>
      </c>
      <c r="C13" s="67"/>
      <c r="D13" s="241">
        <v>4823</v>
      </c>
      <c r="E13" s="223">
        <v>7.6</v>
      </c>
      <c r="F13" s="270">
        <v>3790</v>
      </c>
      <c r="G13" s="223">
        <v>4.9000000000000004</v>
      </c>
      <c r="H13" s="245">
        <v>2520</v>
      </c>
      <c r="I13" s="246">
        <f t="shared" ref="I13:I16" si="0">+ROUND(H13/H$8*100,1)</f>
        <v>2</v>
      </c>
    </row>
    <row r="14" spans="1:9" ht="12" customHeight="1" x14ac:dyDescent="0.4">
      <c r="B14" s="67" t="s">
        <v>82</v>
      </c>
      <c r="C14" s="67"/>
      <c r="D14" s="241">
        <v>2817</v>
      </c>
      <c r="E14" s="223">
        <v>4.4000000000000004</v>
      </c>
      <c r="F14" s="241">
        <v>2817</v>
      </c>
      <c r="G14" s="223">
        <v>3.6</v>
      </c>
      <c r="H14" s="245">
        <v>3486</v>
      </c>
      <c r="I14" s="246">
        <f t="shared" si="0"/>
        <v>2.8</v>
      </c>
    </row>
    <row r="15" spans="1:9" ht="12" customHeight="1" x14ac:dyDescent="0.4">
      <c r="B15" s="67" t="s">
        <v>217</v>
      </c>
      <c r="C15" s="67"/>
      <c r="D15" s="241" t="s">
        <v>56</v>
      </c>
      <c r="E15" s="223" t="s">
        <v>56</v>
      </c>
      <c r="F15" s="270" t="s">
        <v>56</v>
      </c>
      <c r="G15" s="223" t="s">
        <v>56</v>
      </c>
      <c r="H15" s="251" t="s">
        <v>57</v>
      </c>
      <c r="I15" s="261" t="s">
        <v>57</v>
      </c>
    </row>
    <row r="16" spans="1:9" ht="12" customHeight="1" x14ac:dyDescent="0.4">
      <c r="B16" s="67" t="s">
        <v>160</v>
      </c>
      <c r="C16" s="67"/>
      <c r="D16" s="241">
        <v>55388</v>
      </c>
      <c r="E16" s="223">
        <v>86.8</v>
      </c>
      <c r="F16" s="270">
        <v>70495</v>
      </c>
      <c r="G16" s="223">
        <v>90.6</v>
      </c>
      <c r="H16" s="245">
        <v>119533</v>
      </c>
      <c r="I16" s="246">
        <f t="shared" si="0"/>
        <v>94.6</v>
      </c>
    </row>
    <row r="17" spans="1:9" ht="12" customHeight="1" x14ac:dyDescent="0.4">
      <c r="B17" s="67" t="s">
        <v>218</v>
      </c>
      <c r="C17" s="67"/>
      <c r="D17" s="241" t="s">
        <v>56</v>
      </c>
      <c r="E17" s="223" t="s">
        <v>56</v>
      </c>
      <c r="F17" s="270" t="s">
        <v>56</v>
      </c>
      <c r="G17" s="223" t="s">
        <v>56</v>
      </c>
      <c r="H17" s="251" t="s">
        <v>57</v>
      </c>
      <c r="I17" s="261" t="s">
        <v>57</v>
      </c>
    </row>
    <row r="18" spans="1:9" ht="12" customHeight="1" x14ac:dyDescent="0.4">
      <c r="B18" s="67" t="s">
        <v>219</v>
      </c>
      <c r="C18" s="67"/>
      <c r="D18" s="241" t="s">
        <v>56</v>
      </c>
      <c r="E18" s="223" t="s">
        <v>56</v>
      </c>
      <c r="F18" s="270" t="s">
        <v>56</v>
      </c>
      <c r="G18" s="223" t="s">
        <v>56</v>
      </c>
      <c r="H18" s="251" t="s">
        <v>57</v>
      </c>
      <c r="I18" s="261" t="s">
        <v>57</v>
      </c>
    </row>
    <row r="19" spans="1:9" ht="12" customHeight="1" x14ac:dyDescent="0.4">
      <c r="B19" s="67" t="s">
        <v>200</v>
      </c>
      <c r="C19" s="67"/>
      <c r="D19" s="241" t="s">
        <v>56</v>
      </c>
      <c r="E19" s="223" t="s">
        <v>56</v>
      </c>
      <c r="F19" s="270" t="s">
        <v>56</v>
      </c>
      <c r="G19" s="223" t="s">
        <v>56</v>
      </c>
      <c r="H19" s="251" t="s">
        <v>57</v>
      </c>
      <c r="I19" s="261" t="s">
        <v>57</v>
      </c>
    </row>
    <row r="20" spans="1:9" ht="12" customHeight="1" x14ac:dyDescent="0.4">
      <c r="B20" s="67" t="s">
        <v>220</v>
      </c>
      <c r="C20" s="67"/>
      <c r="D20" s="278" t="s">
        <v>56</v>
      </c>
      <c r="E20" s="226" t="s">
        <v>56</v>
      </c>
      <c r="F20" s="287" t="s">
        <v>56</v>
      </c>
      <c r="G20" s="226" t="s">
        <v>56</v>
      </c>
      <c r="H20" s="251" t="s">
        <v>57</v>
      </c>
      <c r="I20" s="261" t="s">
        <v>57</v>
      </c>
    </row>
    <row r="21" spans="1:9" ht="6" customHeight="1" thickBot="1" x14ac:dyDescent="0.45">
      <c r="A21" s="288"/>
      <c r="B21" s="288"/>
      <c r="C21" s="288"/>
      <c r="D21" s="289"/>
      <c r="E21" s="290"/>
      <c r="F21" s="288"/>
      <c r="G21" s="290"/>
      <c r="H21" s="291"/>
      <c r="I21" s="292"/>
    </row>
    <row r="22" spans="1:9" ht="2.1" customHeight="1" x14ac:dyDescent="0.4"/>
    <row r="23" spans="1:9" x14ac:dyDescent="0.4">
      <c r="A23" s="7" t="s">
        <v>18</v>
      </c>
      <c r="C23" s="7"/>
    </row>
    <row r="24" spans="1:9" ht="8.25" customHeight="1" x14ac:dyDescent="0.4"/>
    <row r="25" spans="1:9" ht="15" customHeight="1" x14ac:dyDescent="0.4"/>
    <row r="26" spans="1:9" s="263" customFormat="1" ht="20.25" customHeight="1" x14ac:dyDescent="0.4">
      <c r="A26" s="75"/>
      <c r="B26" s="259" t="s">
        <v>221</v>
      </c>
      <c r="C26" s="230"/>
      <c r="D26" s="75"/>
      <c r="E26" s="75"/>
      <c r="F26" s="75"/>
      <c r="G26" s="75"/>
      <c r="H26" s="293"/>
      <c r="I26" s="293"/>
    </row>
    <row r="27" spans="1:9" ht="9.75" customHeight="1" x14ac:dyDescent="0.4">
      <c r="B27" s="212"/>
      <c r="C27" s="231"/>
      <c r="I27" s="283" t="s">
        <v>1</v>
      </c>
    </row>
    <row r="28" spans="1:9" ht="2.1" customHeight="1" thickBot="1" x14ac:dyDescent="0.45">
      <c r="B28" s="212"/>
      <c r="C28" s="231"/>
      <c r="I28" s="283"/>
    </row>
    <row r="29" spans="1:9" ht="15" customHeight="1" x14ac:dyDescent="0.4">
      <c r="A29" s="9"/>
      <c r="B29" s="68" t="s">
        <v>2</v>
      </c>
      <c r="C29" s="10"/>
      <c r="D29" s="548">
        <v>29</v>
      </c>
      <c r="E29" s="549" t="s">
        <v>181</v>
      </c>
      <c r="F29" s="577">
        <v>30</v>
      </c>
      <c r="G29" s="578"/>
      <c r="H29" s="562" t="s">
        <v>21</v>
      </c>
      <c r="I29" s="579"/>
    </row>
    <row r="30" spans="1:9" ht="15" customHeight="1" x14ac:dyDescent="0.4">
      <c r="A30" s="264"/>
      <c r="B30" s="265" t="s">
        <v>22</v>
      </c>
      <c r="C30" s="12"/>
      <c r="D30" s="80"/>
      <c r="E30" s="266" t="s">
        <v>35</v>
      </c>
      <c r="G30" s="266" t="s">
        <v>35</v>
      </c>
      <c r="H30" s="124"/>
      <c r="I30" s="239" t="s">
        <v>35</v>
      </c>
    </row>
    <row r="31" spans="1:9" ht="6" customHeight="1" x14ac:dyDescent="0.4">
      <c r="A31" s="13"/>
      <c r="B31" s="13"/>
      <c r="C31" s="13"/>
      <c r="D31" s="266"/>
      <c r="E31" s="266"/>
      <c r="F31" s="13"/>
      <c r="G31" s="266"/>
      <c r="H31" s="267"/>
      <c r="I31" s="268"/>
    </row>
    <row r="32" spans="1:9" ht="20.100000000000001" customHeight="1" x14ac:dyDescent="0.4">
      <c r="B32" s="67" t="s">
        <v>94</v>
      </c>
      <c r="C32" s="67"/>
      <c r="D32" s="241">
        <v>63775</v>
      </c>
      <c r="E32" s="223">
        <v>100</v>
      </c>
      <c r="F32" s="270">
        <v>77843</v>
      </c>
      <c r="G32" s="223">
        <v>100</v>
      </c>
      <c r="H32" s="245">
        <f>SUM(H34:H40)</f>
        <v>126338</v>
      </c>
      <c r="I32" s="246">
        <f>SUM(I34:I40)</f>
        <v>100</v>
      </c>
    </row>
    <row r="33" spans="1:9" ht="12" customHeight="1" x14ac:dyDescent="0.4">
      <c r="B33" s="67" t="s">
        <v>222</v>
      </c>
      <c r="C33" s="67"/>
      <c r="D33" s="241" t="s">
        <v>56</v>
      </c>
      <c r="E33" s="223" t="s">
        <v>56</v>
      </c>
      <c r="F33" s="270" t="s">
        <v>56</v>
      </c>
      <c r="G33" s="223" t="s">
        <v>56</v>
      </c>
      <c r="H33" s="251" t="s">
        <v>57</v>
      </c>
      <c r="I33" s="261" t="s">
        <v>57</v>
      </c>
    </row>
    <row r="34" spans="1:9" ht="12" customHeight="1" x14ac:dyDescent="0.4">
      <c r="B34" s="67" t="s">
        <v>223</v>
      </c>
      <c r="C34" s="67"/>
      <c r="D34" s="241">
        <v>59275</v>
      </c>
      <c r="E34" s="223">
        <v>92.9</v>
      </c>
      <c r="F34" s="270">
        <v>74243</v>
      </c>
      <c r="G34" s="223">
        <v>95.4</v>
      </c>
      <c r="H34" s="245">
        <v>124028</v>
      </c>
      <c r="I34" s="246">
        <f>+ROUND(H34/H$32*100,1)</f>
        <v>98.2</v>
      </c>
    </row>
    <row r="35" spans="1:9" ht="12" customHeight="1" x14ac:dyDescent="0.4">
      <c r="B35" s="67" t="s">
        <v>224</v>
      </c>
      <c r="C35" s="67"/>
      <c r="D35" s="241" t="s">
        <v>56</v>
      </c>
      <c r="E35" s="223" t="s">
        <v>56</v>
      </c>
      <c r="F35" s="270" t="s">
        <v>56</v>
      </c>
      <c r="G35" s="223" t="s">
        <v>56</v>
      </c>
      <c r="H35" s="251" t="s">
        <v>57</v>
      </c>
      <c r="I35" s="261" t="s">
        <v>57</v>
      </c>
    </row>
    <row r="36" spans="1:9" ht="12" customHeight="1" x14ac:dyDescent="0.4">
      <c r="B36" s="67" t="s">
        <v>225</v>
      </c>
      <c r="C36" s="67"/>
      <c r="D36" s="241" t="s">
        <v>56</v>
      </c>
      <c r="E36" s="223" t="s">
        <v>56</v>
      </c>
      <c r="F36" s="270" t="s">
        <v>56</v>
      </c>
      <c r="G36" s="223" t="s">
        <v>56</v>
      </c>
      <c r="H36" s="251" t="s">
        <v>57</v>
      </c>
      <c r="I36" s="261" t="s">
        <v>57</v>
      </c>
    </row>
    <row r="37" spans="1:9" ht="12" customHeight="1" x14ac:dyDescent="0.4">
      <c r="B37" s="67" t="s">
        <v>207</v>
      </c>
      <c r="C37" s="67"/>
      <c r="D37" s="241" t="s">
        <v>56</v>
      </c>
      <c r="E37" s="223" t="s">
        <v>56</v>
      </c>
      <c r="F37" s="270" t="s">
        <v>56</v>
      </c>
      <c r="G37" s="223" t="s">
        <v>56</v>
      </c>
      <c r="H37" s="251" t="s">
        <v>57</v>
      </c>
      <c r="I37" s="261" t="s">
        <v>57</v>
      </c>
    </row>
    <row r="38" spans="1:9" ht="12" customHeight="1" x14ac:dyDescent="0.4">
      <c r="B38" s="67" t="s">
        <v>226</v>
      </c>
      <c r="C38" s="67"/>
      <c r="D38" s="241" t="s">
        <v>56</v>
      </c>
      <c r="E38" s="223" t="s">
        <v>56</v>
      </c>
      <c r="F38" s="270" t="s">
        <v>56</v>
      </c>
      <c r="G38" s="223" t="s">
        <v>56</v>
      </c>
      <c r="H38" s="251" t="s">
        <v>57</v>
      </c>
      <c r="I38" s="261" t="s">
        <v>57</v>
      </c>
    </row>
    <row r="39" spans="1:9" ht="12" customHeight="1" x14ac:dyDescent="0.4">
      <c r="B39" s="67" t="s">
        <v>208</v>
      </c>
      <c r="C39" s="67"/>
      <c r="D39" s="241" t="s">
        <v>56</v>
      </c>
      <c r="E39" s="223" t="s">
        <v>56</v>
      </c>
      <c r="F39" s="270" t="s">
        <v>56</v>
      </c>
      <c r="G39" s="223" t="s">
        <v>56</v>
      </c>
      <c r="H39" s="251" t="s">
        <v>57</v>
      </c>
      <c r="I39" s="261" t="s">
        <v>57</v>
      </c>
    </row>
    <row r="40" spans="1:9" ht="12" customHeight="1" x14ac:dyDescent="0.4">
      <c r="B40" s="67" t="s">
        <v>227</v>
      </c>
      <c r="C40" s="67"/>
      <c r="D40" s="241">
        <v>4500</v>
      </c>
      <c r="E40" s="223">
        <v>7.1</v>
      </c>
      <c r="F40" s="270">
        <v>3600</v>
      </c>
      <c r="G40" s="223">
        <v>4.5999999999999996</v>
      </c>
      <c r="H40" s="245">
        <v>2310</v>
      </c>
      <c r="I40" s="246">
        <f>+ROUND(H40/H$32*100,1)</f>
        <v>1.8</v>
      </c>
    </row>
    <row r="41" spans="1:9" ht="6" customHeight="1" thickBot="1" x14ac:dyDescent="0.45">
      <c r="A41" s="38"/>
      <c r="B41" s="38"/>
      <c r="C41" s="38"/>
      <c r="D41" s="228"/>
      <c r="E41" s="228"/>
      <c r="F41" s="38"/>
      <c r="G41" s="228"/>
      <c r="H41" s="188"/>
      <c r="I41" s="61"/>
    </row>
    <row r="42" spans="1:9" ht="2.1" customHeight="1" x14ac:dyDescent="0.4">
      <c r="A42" s="275"/>
      <c r="B42" s="275"/>
      <c r="C42" s="275"/>
      <c r="D42" s="275"/>
      <c r="E42" s="275"/>
      <c r="F42" s="275"/>
      <c r="G42" s="275"/>
      <c r="H42" s="275"/>
      <c r="I42" s="275"/>
    </row>
    <row r="43" spans="1:9" x14ac:dyDescent="0.4">
      <c r="A43" s="280" t="s">
        <v>18</v>
      </c>
      <c r="B43" s="281"/>
      <c r="C43" s="282"/>
      <c r="D43" s="275"/>
      <c r="E43" s="275"/>
      <c r="F43" s="275"/>
      <c r="G43" s="275"/>
      <c r="H43" s="275"/>
      <c r="I43" s="275"/>
    </row>
  </sheetData>
  <mergeCells count="6">
    <mergeCell ref="D5:E5"/>
    <mergeCell ref="F5:G5"/>
    <mergeCell ref="H5:I5"/>
    <mergeCell ref="D29:E29"/>
    <mergeCell ref="F29:G29"/>
    <mergeCell ref="H29:I29"/>
  </mergeCells>
  <phoneticPr fontId="3"/>
  <pageMargins left="0.62992125984251968" right="0.59055118110236227" top="0.47244094488188981" bottom="0.39370078740157483" header="0.51181102362204722" footer="0.51181102362204722"/>
  <pageSetup paperSize="9" scale="95" orientation="portrait" r:id="rId1"/>
  <headerFooter alignWithMargins="0"/>
  <colBreaks count="1" manualBreakCount="1">
    <brk id="9" max="41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FF00"/>
  </sheetPr>
  <dimension ref="A1:K30"/>
  <sheetViews>
    <sheetView showGridLines="0" zoomScaleNormal="100" zoomScaleSheetLayoutView="100" workbookViewId="0">
      <selection activeCell="J39" sqref="J39"/>
    </sheetView>
  </sheetViews>
  <sheetFormatPr defaultColWidth="6.125" defaultRowHeight="10.5" x14ac:dyDescent="0.4"/>
  <cols>
    <col min="1" max="3" width="1.625" style="6" customWidth="1"/>
    <col min="4" max="4" width="16.875" style="6" customWidth="1"/>
    <col min="5" max="5" width="1.625" style="6" customWidth="1"/>
    <col min="6" max="6" width="13.625" style="72" customWidth="1"/>
    <col min="7" max="7" width="7.875" style="72" customWidth="1"/>
    <col min="8" max="8" width="13.625" style="72" customWidth="1"/>
    <col min="9" max="9" width="7.875" style="72" customWidth="1"/>
    <col min="10" max="10" width="13.625" style="3" customWidth="1"/>
    <col min="11" max="11" width="7.875" style="3" customWidth="1"/>
    <col min="12" max="16384" width="6.125" style="6"/>
  </cols>
  <sheetData>
    <row r="1" spans="1:11" ht="16.5" customHeight="1" x14ac:dyDescent="0.4">
      <c r="A1" s="262" t="s">
        <v>228</v>
      </c>
      <c r="B1" s="262"/>
      <c r="C1" s="212"/>
      <c r="D1" s="212"/>
    </row>
    <row r="2" spans="1:11" ht="9.75" customHeight="1" x14ac:dyDescent="0.4">
      <c r="C2" s="208"/>
      <c r="D2" s="208"/>
      <c r="E2" s="230"/>
      <c r="F2" s="6"/>
      <c r="G2" s="6"/>
      <c r="H2" s="6"/>
      <c r="I2" s="6"/>
      <c r="J2" s="6"/>
      <c r="K2" s="232" t="s">
        <v>1</v>
      </c>
    </row>
    <row r="3" spans="1:11" ht="2.1" customHeight="1" thickBot="1" x14ac:dyDescent="0.45">
      <c r="C3" s="208"/>
      <c r="D3" s="208"/>
      <c r="E3" s="230"/>
      <c r="F3" s="6"/>
      <c r="G3" s="6"/>
      <c r="H3" s="6"/>
      <c r="I3" s="6"/>
      <c r="J3" s="6"/>
      <c r="K3" s="232"/>
    </row>
    <row r="4" spans="1:11" ht="15" customHeight="1" x14ac:dyDescent="0.4">
      <c r="A4" s="9"/>
      <c r="B4" s="9"/>
      <c r="C4" s="68"/>
      <c r="D4" s="68" t="s">
        <v>2</v>
      </c>
      <c r="E4" s="233"/>
      <c r="F4" s="548">
        <v>29</v>
      </c>
      <c r="G4" s="549" t="s">
        <v>181</v>
      </c>
      <c r="H4" s="577">
        <v>30</v>
      </c>
      <c r="I4" s="578"/>
      <c r="J4" s="562" t="s">
        <v>21</v>
      </c>
      <c r="K4" s="579"/>
    </row>
    <row r="5" spans="1:11" ht="15" customHeight="1" x14ac:dyDescent="0.4">
      <c r="A5" s="264"/>
      <c r="B5" s="212" t="s">
        <v>5</v>
      </c>
      <c r="C5" s="7"/>
      <c r="D5" s="265"/>
      <c r="E5" s="235"/>
      <c r="F5" s="6"/>
      <c r="G5" s="266" t="s">
        <v>35</v>
      </c>
      <c r="H5" s="217"/>
      <c r="I5" s="16" t="s">
        <v>35</v>
      </c>
      <c r="J5" s="124"/>
      <c r="K5" s="268" t="s">
        <v>35</v>
      </c>
    </row>
    <row r="6" spans="1:11" ht="6.75" customHeight="1" x14ac:dyDescent="0.4">
      <c r="A6" s="13"/>
      <c r="B6" s="13"/>
      <c r="C6" s="13"/>
      <c r="D6" s="13"/>
      <c r="E6" s="13"/>
      <c r="F6" s="266"/>
      <c r="G6" s="266"/>
      <c r="H6" s="266"/>
      <c r="I6" s="13"/>
      <c r="J6" s="267"/>
      <c r="K6" s="294"/>
    </row>
    <row r="7" spans="1:11" ht="20.100000000000001" customHeight="1" x14ac:dyDescent="0.4">
      <c r="A7" s="212"/>
      <c r="B7" s="542" t="s">
        <v>229</v>
      </c>
      <c r="C7" s="542"/>
      <c r="D7" s="542"/>
      <c r="E7" s="67"/>
      <c r="F7" s="295"/>
      <c r="G7" s="296"/>
      <c r="H7" s="295"/>
      <c r="I7" s="232"/>
      <c r="J7" s="297"/>
      <c r="K7" s="298"/>
    </row>
    <row r="8" spans="1:11" ht="20.100000000000001" customHeight="1" x14ac:dyDescent="0.4">
      <c r="A8" s="581"/>
      <c r="B8" s="299"/>
      <c r="C8" s="542" t="s">
        <v>230</v>
      </c>
      <c r="D8" s="542"/>
      <c r="E8" s="240"/>
      <c r="F8" s="241">
        <v>225042</v>
      </c>
      <c r="G8" s="223">
        <v>100</v>
      </c>
      <c r="H8" s="241">
        <v>251920</v>
      </c>
      <c r="I8" s="300">
        <v>100</v>
      </c>
      <c r="J8" s="245">
        <f>SUM(J9:J10)</f>
        <v>234086</v>
      </c>
      <c r="K8" s="301">
        <f>SUM(K9:K10)</f>
        <v>100</v>
      </c>
    </row>
    <row r="9" spans="1:11" ht="12" customHeight="1" x14ac:dyDescent="0.4">
      <c r="A9" s="581"/>
      <c r="B9" s="299"/>
      <c r="C9" s="67"/>
      <c r="D9" s="67" t="s">
        <v>231</v>
      </c>
      <c r="E9" s="240"/>
      <c r="F9" s="278" t="s">
        <v>56</v>
      </c>
      <c r="G9" s="226" t="s">
        <v>56</v>
      </c>
      <c r="H9" s="278" t="s">
        <v>56</v>
      </c>
      <c r="I9" s="302" t="s">
        <v>56</v>
      </c>
      <c r="J9" s="251" t="s">
        <v>57</v>
      </c>
      <c r="K9" s="303" t="s">
        <v>58</v>
      </c>
    </row>
    <row r="10" spans="1:11" ht="12" customHeight="1" x14ac:dyDescent="0.4">
      <c r="A10" s="581"/>
      <c r="B10" s="299"/>
      <c r="C10" s="67"/>
      <c r="D10" s="67" t="s">
        <v>232</v>
      </c>
      <c r="E10" s="240"/>
      <c r="F10" s="241">
        <v>225042</v>
      </c>
      <c r="G10" s="223">
        <v>100</v>
      </c>
      <c r="H10" s="241">
        <v>251920</v>
      </c>
      <c r="I10" s="300">
        <v>100</v>
      </c>
      <c r="J10" s="245">
        <v>234086</v>
      </c>
      <c r="K10" s="301">
        <f>+J10/J8*100</f>
        <v>100</v>
      </c>
    </row>
    <row r="11" spans="1:11" ht="20.100000000000001" customHeight="1" x14ac:dyDescent="0.4">
      <c r="A11" s="581"/>
      <c r="B11" s="299"/>
      <c r="C11" s="542" t="s">
        <v>233</v>
      </c>
      <c r="D11" s="542"/>
      <c r="E11" s="240"/>
      <c r="F11" s="241">
        <v>225042</v>
      </c>
      <c r="G11" s="223">
        <v>100</v>
      </c>
      <c r="H11" s="241">
        <v>251920</v>
      </c>
      <c r="I11" s="300">
        <v>100</v>
      </c>
      <c r="J11" s="245">
        <v>234086</v>
      </c>
      <c r="K11" s="301">
        <f>SUM(K12:K13)</f>
        <v>100</v>
      </c>
    </row>
    <row r="12" spans="1:11" ht="12" customHeight="1" x14ac:dyDescent="0.4">
      <c r="A12" s="581"/>
      <c r="B12" s="299"/>
      <c r="C12" s="67"/>
      <c r="D12" s="67" t="s">
        <v>234</v>
      </c>
      <c r="E12" s="240"/>
      <c r="F12" s="241">
        <v>225042</v>
      </c>
      <c r="G12" s="223">
        <v>100</v>
      </c>
      <c r="H12" s="241">
        <v>251920</v>
      </c>
      <c r="I12" s="300">
        <v>100</v>
      </c>
      <c r="J12" s="245">
        <v>234086</v>
      </c>
      <c r="K12" s="301">
        <f>+J12/J11*100</f>
        <v>100</v>
      </c>
    </row>
    <row r="13" spans="1:11" ht="12" customHeight="1" x14ac:dyDescent="0.4">
      <c r="A13" s="581"/>
      <c r="B13" s="299"/>
      <c r="C13" s="67"/>
      <c r="D13" s="67" t="s">
        <v>235</v>
      </c>
      <c r="E13" s="240"/>
      <c r="F13" s="278" t="s">
        <v>56</v>
      </c>
      <c r="G13" s="226" t="s">
        <v>56</v>
      </c>
      <c r="H13" s="278" t="s">
        <v>56</v>
      </c>
      <c r="I13" s="302" t="s">
        <v>56</v>
      </c>
      <c r="J13" s="251" t="s">
        <v>57</v>
      </c>
      <c r="K13" s="303" t="s">
        <v>58</v>
      </c>
    </row>
    <row r="14" spans="1:11" ht="15" customHeight="1" x14ac:dyDescent="0.4">
      <c r="A14" s="581"/>
      <c r="B14" s="299"/>
      <c r="C14" s="585" t="s">
        <v>236</v>
      </c>
      <c r="D14" s="585"/>
      <c r="E14" s="67"/>
      <c r="F14" s="241">
        <v>0</v>
      </c>
      <c r="G14" s="226" t="s">
        <v>56</v>
      </c>
      <c r="H14" s="241">
        <v>0</v>
      </c>
      <c r="I14" s="302" t="s">
        <v>56</v>
      </c>
      <c r="J14" s="245">
        <v>0</v>
      </c>
      <c r="K14" s="303" t="s">
        <v>56</v>
      </c>
    </row>
    <row r="15" spans="1:11" ht="20.100000000000001" customHeight="1" x14ac:dyDescent="0.4">
      <c r="A15" s="304"/>
      <c r="B15" s="580" t="s">
        <v>237</v>
      </c>
      <c r="C15" s="580"/>
      <c r="D15" s="580"/>
      <c r="E15" s="305"/>
      <c r="F15" s="306"/>
      <c r="G15" s="307"/>
      <c r="H15" s="306"/>
      <c r="I15" s="308"/>
      <c r="J15" s="309"/>
      <c r="K15" s="310"/>
    </row>
    <row r="16" spans="1:11" ht="15" customHeight="1" x14ac:dyDescent="0.4">
      <c r="A16" s="581"/>
      <c r="B16" s="299"/>
      <c r="C16" s="542" t="s">
        <v>238</v>
      </c>
      <c r="D16" s="542"/>
      <c r="E16" s="240"/>
      <c r="F16" s="241">
        <v>29727</v>
      </c>
      <c r="G16" s="223">
        <v>100</v>
      </c>
      <c r="H16" s="241">
        <v>23111</v>
      </c>
      <c r="I16" s="300">
        <v>100</v>
      </c>
      <c r="J16" s="245">
        <v>26643</v>
      </c>
      <c r="K16" s="301">
        <v>100</v>
      </c>
    </row>
    <row r="17" spans="1:11" ht="12" customHeight="1" x14ac:dyDescent="0.4">
      <c r="A17" s="581"/>
      <c r="B17" s="299"/>
      <c r="C17" s="67"/>
      <c r="D17" s="67" t="s">
        <v>239</v>
      </c>
      <c r="E17" s="240"/>
      <c r="F17" s="241" t="s">
        <v>56</v>
      </c>
      <c r="G17" s="223" t="s">
        <v>56</v>
      </c>
      <c r="H17" s="241" t="s">
        <v>56</v>
      </c>
      <c r="I17" s="300" t="s">
        <v>56</v>
      </c>
      <c r="J17" s="251" t="s">
        <v>57</v>
      </c>
      <c r="K17" s="301" t="s">
        <v>56</v>
      </c>
    </row>
    <row r="18" spans="1:11" ht="14.25" customHeight="1" x14ac:dyDescent="0.4">
      <c r="A18" s="581"/>
      <c r="B18" s="299"/>
      <c r="C18" s="67"/>
      <c r="D18" s="67" t="s">
        <v>240</v>
      </c>
      <c r="E18" s="240"/>
      <c r="F18" s="241">
        <v>29727</v>
      </c>
      <c r="G18" s="223">
        <v>100</v>
      </c>
      <c r="H18" s="241">
        <v>23111</v>
      </c>
      <c r="I18" s="300">
        <v>100</v>
      </c>
      <c r="J18" s="245">
        <v>26643</v>
      </c>
      <c r="K18" s="301">
        <f>J18/J16*100</f>
        <v>100</v>
      </c>
    </row>
    <row r="19" spans="1:11" ht="12" customHeight="1" x14ac:dyDescent="0.4">
      <c r="A19" s="581"/>
      <c r="B19" s="299"/>
      <c r="C19" s="67"/>
      <c r="D19" s="67" t="s">
        <v>241</v>
      </c>
      <c r="E19" s="240"/>
      <c r="F19" s="241" t="s">
        <v>56</v>
      </c>
      <c r="G19" s="223" t="s">
        <v>56</v>
      </c>
      <c r="H19" s="241" t="s">
        <v>56</v>
      </c>
      <c r="I19" s="300" t="s">
        <v>56</v>
      </c>
      <c r="J19" s="251" t="s">
        <v>57</v>
      </c>
      <c r="K19" s="301" t="s">
        <v>56</v>
      </c>
    </row>
    <row r="20" spans="1:11" ht="12" customHeight="1" x14ac:dyDescent="0.4">
      <c r="A20" s="581"/>
      <c r="B20" s="299"/>
      <c r="C20" s="67"/>
      <c r="D20" s="67" t="s">
        <v>242</v>
      </c>
      <c r="E20" s="240"/>
      <c r="F20" s="241" t="s">
        <v>56</v>
      </c>
      <c r="G20" s="223" t="s">
        <v>56</v>
      </c>
      <c r="H20" s="241" t="s">
        <v>56</v>
      </c>
      <c r="I20" s="300" t="s">
        <v>56</v>
      </c>
      <c r="J20" s="251" t="s">
        <v>57</v>
      </c>
      <c r="K20" s="301" t="s">
        <v>56</v>
      </c>
    </row>
    <row r="21" spans="1:11" ht="12" customHeight="1" x14ac:dyDescent="0.4">
      <c r="A21" s="581"/>
      <c r="B21" s="299"/>
      <c r="C21" s="67"/>
      <c r="D21" s="67" t="s">
        <v>243</v>
      </c>
      <c r="E21" s="240"/>
      <c r="F21" s="241" t="s">
        <v>56</v>
      </c>
      <c r="G21" s="223" t="s">
        <v>56</v>
      </c>
      <c r="H21" s="241" t="s">
        <v>56</v>
      </c>
      <c r="I21" s="300" t="s">
        <v>56</v>
      </c>
      <c r="J21" s="251" t="s">
        <v>57</v>
      </c>
      <c r="K21" s="301" t="s">
        <v>56</v>
      </c>
    </row>
    <row r="22" spans="1:11" ht="15" customHeight="1" x14ac:dyDescent="0.4">
      <c r="A22" s="581"/>
      <c r="B22" s="299"/>
      <c r="C22" s="542" t="s">
        <v>244</v>
      </c>
      <c r="D22" s="542"/>
      <c r="E22" s="240"/>
      <c r="F22" s="241">
        <v>29727</v>
      </c>
      <c r="G22" s="223">
        <v>100</v>
      </c>
      <c r="H22" s="241">
        <v>23111</v>
      </c>
      <c r="I22" s="300">
        <v>100</v>
      </c>
      <c r="J22" s="245">
        <v>26643</v>
      </c>
      <c r="K22" s="301">
        <f>SUM(K23:K25)</f>
        <v>100</v>
      </c>
    </row>
    <row r="23" spans="1:11" ht="12" customHeight="1" x14ac:dyDescent="0.4">
      <c r="A23" s="581"/>
      <c r="B23" s="299"/>
      <c r="C23" s="67"/>
      <c r="D23" s="67" t="s">
        <v>245</v>
      </c>
      <c r="E23" s="240"/>
      <c r="F23" s="241">
        <v>29727</v>
      </c>
      <c r="G23" s="223">
        <v>100</v>
      </c>
      <c r="H23" s="241">
        <v>23111</v>
      </c>
      <c r="I23" s="300">
        <v>100</v>
      </c>
      <c r="J23" s="245">
        <v>26643</v>
      </c>
      <c r="K23" s="301">
        <f>+J23/J22*100</f>
        <v>100</v>
      </c>
    </row>
    <row r="24" spans="1:11" ht="12" customHeight="1" x14ac:dyDescent="0.4">
      <c r="A24" s="581"/>
      <c r="B24" s="299"/>
      <c r="C24" s="67"/>
      <c r="D24" s="67" t="s">
        <v>246</v>
      </c>
      <c r="E24" s="240"/>
      <c r="F24" s="278" t="s">
        <v>56</v>
      </c>
      <c r="G24" s="226" t="s">
        <v>56</v>
      </c>
      <c r="H24" s="278" t="s">
        <v>56</v>
      </c>
      <c r="I24" s="226" t="s">
        <v>56</v>
      </c>
      <c r="J24" s="251" t="s">
        <v>57</v>
      </c>
      <c r="K24" s="303" t="s">
        <v>58</v>
      </c>
    </row>
    <row r="25" spans="1:11" ht="12" customHeight="1" x14ac:dyDescent="0.4">
      <c r="A25" s="581"/>
      <c r="B25" s="299"/>
      <c r="C25" s="67"/>
      <c r="D25" s="67" t="s">
        <v>247</v>
      </c>
      <c r="E25" s="240"/>
      <c r="F25" s="278" t="s">
        <v>56</v>
      </c>
      <c r="G25" s="226" t="s">
        <v>56</v>
      </c>
      <c r="H25" s="278" t="s">
        <v>56</v>
      </c>
      <c r="I25" s="226" t="s">
        <v>56</v>
      </c>
      <c r="J25" s="251" t="s">
        <v>57</v>
      </c>
      <c r="K25" s="303" t="s">
        <v>58</v>
      </c>
    </row>
    <row r="26" spans="1:11" ht="15" customHeight="1" x14ac:dyDescent="0.4">
      <c r="A26" s="582"/>
      <c r="B26" s="311"/>
      <c r="C26" s="583" t="s">
        <v>236</v>
      </c>
      <c r="D26" s="583"/>
      <c r="E26" s="312"/>
      <c r="F26" s="313">
        <v>0</v>
      </c>
      <c r="G26" s="314" t="s">
        <v>56</v>
      </c>
      <c r="H26" s="313">
        <v>0</v>
      </c>
      <c r="I26" s="315" t="s">
        <v>56</v>
      </c>
      <c r="J26" s="316">
        <v>0</v>
      </c>
      <c r="K26" s="317" t="s">
        <v>58</v>
      </c>
    </row>
    <row r="27" spans="1:11" ht="20.100000000000001" customHeight="1" x14ac:dyDescent="0.4">
      <c r="A27" s="318"/>
      <c r="B27" s="584" t="s">
        <v>248</v>
      </c>
      <c r="C27" s="584"/>
      <c r="D27" s="584"/>
      <c r="E27" s="67"/>
      <c r="F27" s="241">
        <v>0</v>
      </c>
      <c r="G27" s="319" t="s">
        <v>56</v>
      </c>
      <c r="H27" s="241">
        <v>0</v>
      </c>
      <c r="I27" s="320" t="s">
        <v>56</v>
      </c>
      <c r="J27" s="245">
        <v>0</v>
      </c>
      <c r="K27" s="321" t="s">
        <v>58</v>
      </c>
    </row>
    <row r="28" spans="1:11" ht="3" customHeight="1" thickBot="1" x14ac:dyDescent="0.45">
      <c r="A28" s="38"/>
      <c r="B28" s="38"/>
      <c r="C28" s="38"/>
      <c r="D28" s="38"/>
      <c r="E28" s="38"/>
      <c r="F28" s="228"/>
      <c r="G28" s="228"/>
      <c r="H28" s="228"/>
      <c r="I28" s="38"/>
      <c r="J28" s="322"/>
      <c r="K28" s="323"/>
    </row>
    <row r="29" spans="1:11" ht="2.1" customHeight="1" x14ac:dyDescent="0.4">
      <c r="F29" s="6"/>
      <c r="G29" s="6"/>
      <c r="H29" s="6"/>
      <c r="I29" s="6"/>
      <c r="J29" s="6"/>
      <c r="K29" s="6"/>
    </row>
    <row r="30" spans="1:11" x14ac:dyDescent="0.4">
      <c r="A30" s="7" t="s">
        <v>18</v>
      </c>
      <c r="B30" s="7"/>
      <c r="E30" s="7"/>
      <c r="F30" s="6"/>
      <c r="G30" s="6"/>
      <c r="H30" s="6"/>
      <c r="I30" s="6"/>
      <c r="J30" s="6"/>
      <c r="K30" s="6"/>
    </row>
  </sheetData>
  <mergeCells count="14">
    <mergeCell ref="A8:A14"/>
    <mergeCell ref="C8:D8"/>
    <mergeCell ref="C11:D11"/>
    <mergeCell ref="C14:D14"/>
    <mergeCell ref="B27:D27"/>
    <mergeCell ref="F4:G4"/>
    <mergeCell ref="H4:I4"/>
    <mergeCell ref="J4:K4"/>
    <mergeCell ref="B7:D7"/>
    <mergeCell ref="B15:D15"/>
    <mergeCell ref="A16:A26"/>
    <mergeCell ref="C16:D16"/>
    <mergeCell ref="C22:D22"/>
    <mergeCell ref="C26:D26"/>
  </mergeCells>
  <phoneticPr fontId="3"/>
  <pageMargins left="0.62992125984251968" right="0.59055118110236227" top="0.47244094488188981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L18"/>
  <sheetViews>
    <sheetView showGridLines="0" zoomScaleNormal="100" workbookViewId="0">
      <selection activeCell="Q14" sqref="Q14"/>
    </sheetView>
  </sheetViews>
  <sheetFormatPr defaultColWidth="6.125" defaultRowHeight="10.5" x14ac:dyDescent="0.4"/>
  <cols>
    <col min="1" max="1" width="0.875" style="6" customWidth="1"/>
    <col min="2" max="2" width="8.875" style="6" customWidth="1"/>
    <col min="3" max="3" width="6.625" style="6" customWidth="1"/>
    <col min="4" max="4" width="0.875" style="6" customWidth="1"/>
    <col min="5" max="5" width="9.625" style="6" customWidth="1"/>
    <col min="6" max="6" width="6.125" style="6" customWidth="1"/>
    <col min="7" max="7" width="9.625" style="6" customWidth="1"/>
    <col min="8" max="8" width="6.125" style="6" customWidth="1"/>
    <col min="9" max="9" width="9.625" style="6" customWidth="1"/>
    <col min="10" max="10" width="6.125" style="6" customWidth="1"/>
    <col min="11" max="11" width="9.625" style="6" customWidth="1"/>
    <col min="12" max="16384" width="6.125" style="6"/>
  </cols>
  <sheetData>
    <row r="1" spans="1:12" ht="18" customHeight="1" x14ac:dyDescent="0.4">
      <c r="A1" s="1" t="s">
        <v>249</v>
      </c>
      <c r="C1" s="231"/>
      <c r="D1" s="231"/>
    </row>
    <row r="2" spans="1:12" ht="9.75" customHeight="1" x14ac:dyDescent="0.4">
      <c r="B2" s="231"/>
      <c r="C2" s="231"/>
      <c r="D2" s="231"/>
      <c r="L2" s="232" t="s">
        <v>250</v>
      </c>
    </row>
    <row r="3" spans="1:12" ht="2.1" customHeight="1" thickBot="1" x14ac:dyDescent="0.45">
      <c r="B3" s="231"/>
      <c r="C3" s="231"/>
      <c r="D3" s="231"/>
      <c r="L3" s="232"/>
    </row>
    <row r="4" spans="1:12" ht="14.25" customHeight="1" x14ac:dyDescent="0.4">
      <c r="A4" s="9"/>
      <c r="B4" s="547" t="s">
        <v>251</v>
      </c>
      <c r="C4" s="547"/>
      <c r="D4" s="76"/>
      <c r="E4" s="577" t="s">
        <v>252</v>
      </c>
      <c r="F4" s="578"/>
      <c r="G4" s="594" t="s">
        <v>253</v>
      </c>
      <c r="H4" s="594"/>
      <c r="I4" s="577" t="s">
        <v>254</v>
      </c>
      <c r="J4" s="578"/>
      <c r="K4" s="594" t="s">
        <v>255</v>
      </c>
      <c r="L4" s="594"/>
    </row>
    <row r="5" spans="1:12" ht="14.25" customHeight="1" x14ac:dyDescent="0.4">
      <c r="A5" s="24"/>
      <c r="B5" s="79" t="s">
        <v>256</v>
      </c>
      <c r="C5" s="79"/>
      <c r="D5" s="79"/>
      <c r="E5" s="592"/>
      <c r="F5" s="593"/>
      <c r="G5" s="595"/>
      <c r="H5" s="595"/>
      <c r="I5" s="592"/>
      <c r="J5" s="593"/>
      <c r="K5" s="595"/>
      <c r="L5" s="595"/>
    </row>
    <row r="6" spans="1:12" ht="6" customHeight="1" x14ac:dyDescent="0.4">
      <c r="E6" s="80"/>
      <c r="F6" s="324"/>
      <c r="I6" s="80"/>
      <c r="J6" s="324"/>
    </row>
    <row r="7" spans="1:12" s="72" customFormat="1" ht="12" customHeight="1" x14ac:dyDescent="0.4">
      <c r="A7" s="325"/>
      <c r="B7" s="326" t="s">
        <v>257</v>
      </c>
      <c r="C7" s="7" t="s">
        <v>258</v>
      </c>
      <c r="D7" s="4"/>
      <c r="E7" s="596" t="s">
        <v>16</v>
      </c>
      <c r="F7" s="597"/>
      <c r="G7" s="596" t="s">
        <v>16</v>
      </c>
      <c r="H7" s="597"/>
      <c r="I7" s="327">
        <v>0.5</v>
      </c>
      <c r="J7" s="328"/>
      <c r="K7" s="598" t="s">
        <v>16</v>
      </c>
      <c r="L7" s="599"/>
    </row>
    <row r="8" spans="1:12" s="331" customFormat="1" ht="12" customHeight="1" x14ac:dyDescent="0.4">
      <c r="A8" s="125"/>
      <c r="B8" s="329">
        <v>30</v>
      </c>
      <c r="C8" s="125"/>
      <c r="D8" s="125"/>
      <c r="E8" s="586" t="s">
        <v>29</v>
      </c>
      <c r="F8" s="587"/>
      <c r="G8" s="586" t="s">
        <v>29</v>
      </c>
      <c r="H8" s="587"/>
      <c r="I8" s="172">
        <v>0.3</v>
      </c>
      <c r="J8" s="330"/>
      <c r="K8" s="586" t="s">
        <v>29</v>
      </c>
      <c r="L8" s="588"/>
    </row>
    <row r="9" spans="1:12" s="73" customFormat="1" ht="12" customHeight="1" x14ac:dyDescent="0.4">
      <c r="A9" s="332"/>
      <c r="B9" s="298" t="s">
        <v>259</v>
      </c>
      <c r="C9" s="333" t="s">
        <v>260</v>
      </c>
      <c r="D9" s="332"/>
      <c r="E9" s="589" t="s">
        <v>29</v>
      </c>
      <c r="F9" s="590"/>
      <c r="G9" s="589" t="s">
        <v>29</v>
      </c>
      <c r="H9" s="590"/>
      <c r="I9" s="334">
        <v>0</v>
      </c>
      <c r="J9" s="335"/>
      <c r="K9" s="589" t="s">
        <v>29</v>
      </c>
      <c r="L9" s="591"/>
    </row>
    <row r="10" spans="1:12" s="73" customFormat="1" ht="3" customHeight="1" thickBot="1" x14ac:dyDescent="0.45">
      <c r="A10" s="336"/>
      <c r="B10" s="337"/>
      <c r="C10" s="323"/>
      <c r="D10" s="323"/>
      <c r="E10" s="338"/>
      <c r="F10" s="339"/>
      <c r="G10" s="340"/>
      <c r="H10" s="340"/>
      <c r="I10" s="338"/>
      <c r="J10" s="339"/>
      <c r="K10" s="341"/>
      <c r="L10" s="340"/>
    </row>
    <row r="11" spans="1:12" ht="2.1" customHeight="1" x14ac:dyDescent="0.4">
      <c r="B11" s="7"/>
      <c r="C11" s="7"/>
      <c r="D11" s="7"/>
      <c r="E11" s="342"/>
      <c r="F11" s="342"/>
      <c r="G11" s="342"/>
      <c r="H11" s="342"/>
      <c r="I11" s="342"/>
      <c r="J11" s="342"/>
      <c r="K11" s="342"/>
      <c r="L11" s="342"/>
    </row>
    <row r="12" spans="1:12" ht="10.5" customHeight="1" x14ac:dyDescent="0.4">
      <c r="B12" s="7" t="s">
        <v>261</v>
      </c>
      <c r="C12" s="7"/>
      <c r="D12" s="7"/>
      <c r="E12" s="342"/>
      <c r="F12" s="342"/>
      <c r="G12" s="342"/>
      <c r="H12" s="212" t="s">
        <v>262</v>
      </c>
      <c r="J12" s="342"/>
      <c r="K12" s="342"/>
      <c r="L12" s="342"/>
    </row>
    <row r="13" spans="1:12" x14ac:dyDescent="0.4">
      <c r="E13" s="342"/>
      <c r="F13" s="342"/>
      <c r="G13" s="342"/>
      <c r="H13" s="212"/>
      <c r="J13" s="342"/>
      <c r="K13" s="342"/>
    </row>
    <row r="14" spans="1:12" x14ac:dyDescent="0.4">
      <c r="E14" s="342"/>
      <c r="F14" s="342"/>
      <c r="G14" s="342"/>
      <c r="H14" s="342"/>
      <c r="I14" s="342"/>
      <c r="J14" s="342"/>
      <c r="K14" s="342"/>
    </row>
    <row r="15" spans="1:12" x14ac:dyDescent="0.4">
      <c r="E15" s="342"/>
      <c r="F15" s="342"/>
      <c r="G15" s="342"/>
      <c r="H15" s="342"/>
      <c r="I15" s="342"/>
      <c r="J15" s="342"/>
      <c r="K15" s="342"/>
      <c r="L15" s="342"/>
    </row>
    <row r="16" spans="1:12" x14ac:dyDescent="0.4">
      <c r="E16" s="342"/>
      <c r="F16" s="342"/>
      <c r="G16" s="342"/>
      <c r="H16" s="342"/>
      <c r="I16" s="342"/>
      <c r="J16" s="342"/>
      <c r="K16" s="342"/>
      <c r="L16" s="342"/>
    </row>
    <row r="17" spans="5:12" x14ac:dyDescent="0.4">
      <c r="E17" s="342"/>
      <c r="F17" s="342"/>
      <c r="G17" s="342"/>
      <c r="H17" s="342"/>
      <c r="I17" s="342"/>
      <c r="J17" s="342"/>
      <c r="K17" s="342"/>
      <c r="L17" s="342"/>
    </row>
    <row r="18" spans="5:12" x14ac:dyDescent="0.4">
      <c r="E18" s="342"/>
      <c r="F18" s="342"/>
      <c r="G18" s="342"/>
      <c r="H18" s="342"/>
      <c r="I18" s="342"/>
      <c r="J18" s="342"/>
      <c r="K18" s="342"/>
      <c r="L18" s="342"/>
    </row>
  </sheetData>
  <mergeCells count="14">
    <mergeCell ref="E7:F7"/>
    <mergeCell ref="G7:H7"/>
    <mergeCell ref="K7:L7"/>
    <mergeCell ref="B4:C4"/>
    <mergeCell ref="E4:F5"/>
    <mergeCell ref="G4:H5"/>
    <mergeCell ref="I4:J5"/>
    <mergeCell ref="K4:L5"/>
    <mergeCell ref="E8:F8"/>
    <mergeCell ref="G8:H8"/>
    <mergeCell ref="K8:L8"/>
    <mergeCell ref="E9:F9"/>
    <mergeCell ref="G9:H9"/>
    <mergeCell ref="K9:L9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I20"/>
  <sheetViews>
    <sheetView showGridLines="0" zoomScaleNormal="100" workbookViewId="0">
      <selection activeCell="K22" sqref="K22"/>
    </sheetView>
  </sheetViews>
  <sheetFormatPr defaultColWidth="6.125" defaultRowHeight="10.5" x14ac:dyDescent="0.4"/>
  <cols>
    <col min="1" max="1" width="1.625" style="6" customWidth="1"/>
    <col min="2" max="2" width="25.875" style="6" customWidth="1"/>
    <col min="3" max="3" width="1.625" style="6" customWidth="1"/>
    <col min="4" max="4" width="16.125" style="6" customWidth="1"/>
    <col min="5" max="5" width="3.125" style="6" customWidth="1"/>
    <col min="6" max="6" width="16.125" style="6" customWidth="1"/>
    <col min="7" max="7" width="3.125" style="6" customWidth="1"/>
    <col min="8" max="8" width="16.125" style="6" customWidth="1"/>
    <col min="9" max="9" width="3.125" style="6" customWidth="1"/>
    <col min="10" max="16384" width="6.125" style="6"/>
  </cols>
  <sheetData>
    <row r="1" spans="1:9" ht="15.75" customHeight="1" x14ac:dyDescent="0.4">
      <c r="A1" s="1" t="s">
        <v>263</v>
      </c>
    </row>
    <row r="2" spans="1:9" ht="6" customHeight="1" x14ac:dyDescent="0.4"/>
    <row r="3" spans="1:9" ht="9.75" customHeight="1" x14ac:dyDescent="0.4">
      <c r="I3" s="232" t="s">
        <v>264</v>
      </c>
    </row>
    <row r="4" spans="1:9" ht="2.1" customHeight="1" thickBot="1" x14ac:dyDescent="0.45">
      <c r="I4" s="232"/>
    </row>
    <row r="5" spans="1:9" ht="15" customHeight="1" x14ac:dyDescent="0.4">
      <c r="A5" s="76"/>
      <c r="B5" s="68" t="s">
        <v>265</v>
      </c>
      <c r="C5" s="343"/>
      <c r="D5" s="600">
        <v>30</v>
      </c>
      <c r="E5" s="549"/>
      <c r="F5" s="577" t="s">
        <v>266</v>
      </c>
      <c r="G5" s="594"/>
      <c r="H5" s="602">
        <v>2</v>
      </c>
      <c r="I5" s="603"/>
    </row>
    <row r="6" spans="1:9" ht="15" customHeight="1" x14ac:dyDescent="0.4">
      <c r="A6" s="78"/>
      <c r="B6" s="79" t="s">
        <v>251</v>
      </c>
      <c r="C6" s="344"/>
      <c r="D6" s="601"/>
      <c r="E6" s="551"/>
      <c r="F6" s="592"/>
      <c r="G6" s="595"/>
      <c r="H6" s="604"/>
      <c r="I6" s="605"/>
    </row>
    <row r="7" spans="1:9" ht="6" customHeight="1" x14ac:dyDescent="0.4">
      <c r="C7" s="324"/>
      <c r="F7" s="80"/>
      <c r="H7" s="346"/>
      <c r="I7" s="347"/>
    </row>
    <row r="8" spans="1:9" ht="20.100000000000001" customHeight="1" x14ac:dyDescent="0.4">
      <c r="B8" s="67" t="s">
        <v>267</v>
      </c>
      <c r="C8" s="240"/>
      <c r="D8" s="84">
        <v>109815370128</v>
      </c>
      <c r="E8" s="84"/>
      <c r="F8" s="345">
        <f>SUM(F9:F17)</f>
        <v>115021371138</v>
      </c>
      <c r="G8" s="84"/>
      <c r="H8" s="348">
        <f>SUM(H9:H17)</f>
        <v>107886221289</v>
      </c>
      <c r="I8" s="349"/>
    </row>
    <row r="9" spans="1:9" ht="15" customHeight="1" x14ac:dyDescent="0.4">
      <c r="B9" s="67" t="s">
        <v>268</v>
      </c>
      <c r="C9" s="240"/>
      <c r="D9" s="84">
        <v>43425889800</v>
      </c>
      <c r="E9" s="84"/>
      <c r="F9" s="345">
        <v>45740757080</v>
      </c>
      <c r="G9" s="84"/>
      <c r="H9" s="348">
        <v>37379312876</v>
      </c>
      <c r="I9" s="349"/>
    </row>
    <row r="10" spans="1:9" ht="15" customHeight="1" x14ac:dyDescent="0.4">
      <c r="B10" s="67" t="s">
        <v>269</v>
      </c>
      <c r="C10" s="240"/>
      <c r="D10" s="84">
        <v>1507917499</v>
      </c>
      <c r="E10" s="84"/>
      <c r="F10" s="345">
        <v>1508007901</v>
      </c>
      <c r="G10" s="84"/>
      <c r="H10" s="348">
        <v>1508023228</v>
      </c>
      <c r="I10" s="349"/>
    </row>
    <row r="11" spans="1:9" ht="15" customHeight="1" x14ac:dyDescent="0.4">
      <c r="B11" s="67" t="s">
        <v>270</v>
      </c>
      <c r="C11" s="240"/>
      <c r="D11" s="84">
        <v>37127981198</v>
      </c>
      <c r="E11" s="84"/>
      <c r="F11" s="345">
        <v>41562895979</v>
      </c>
      <c r="G11" s="84"/>
      <c r="H11" s="348">
        <v>43937805105</v>
      </c>
      <c r="I11" s="349"/>
    </row>
    <row r="12" spans="1:9" ht="15" customHeight="1" x14ac:dyDescent="0.4">
      <c r="B12" s="67" t="s">
        <v>271</v>
      </c>
      <c r="C12" s="240"/>
      <c r="D12" s="84">
        <v>5013360676</v>
      </c>
      <c r="E12" s="84"/>
      <c r="F12" s="345">
        <v>5013731911</v>
      </c>
      <c r="G12" s="84"/>
      <c r="H12" s="348">
        <v>5013782871</v>
      </c>
      <c r="I12" s="349"/>
    </row>
    <row r="13" spans="1:9" ht="15" customHeight="1" x14ac:dyDescent="0.4">
      <c r="B13" s="67" t="s">
        <v>272</v>
      </c>
      <c r="C13" s="240"/>
      <c r="D13" s="84">
        <v>8182281928</v>
      </c>
      <c r="E13" s="84"/>
      <c r="F13" s="345">
        <v>7677967348</v>
      </c>
      <c r="G13" s="84"/>
      <c r="H13" s="348">
        <v>7253638823</v>
      </c>
      <c r="I13" s="349"/>
    </row>
    <row r="14" spans="1:9" ht="15" customHeight="1" x14ac:dyDescent="0.4">
      <c r="B14" s="67" t="s">
        <v>273</v>
      </c>
      <c r="C14" s="240"/>
      <c r="D14" s="84">
        <v>6910243620</v>
      </c>
      <c r="E14" s="84"/>
      <c r="F14" s="345">
        <v>6758334127</v>
      </c>
      <c r="G14" s="84"/>
      <c r="H14" s="348">
        <v>6499055550</v>
      </c>
      <c r="I14" s="349"/>
    </row>
    <row r="15" spans="1:9" ht="15" customHeight="1" x14ac:dyDescent="0.4">
      <c r="B15" s="67" t="s">
        <v>274</v>
      </c>
      <c r="C15" s="240"/>
      <c r="D15" s="84">
        <v>7088785961</v>
      </c>
      <c r="E15" s="84"/>
      <c r="F15" s="345">
        <v>6204038742</v>
      </c>
      <c r="G15" s="84"/>
      <c r="H15" s="348">
        <v>5741544049</v>
      </c>
      <c r="I15" s="349"/>
    </row>
    <row r="16" spans="1:9" ht="15" customHeight="1" x14ac:dyDescent="0.4">
      <c r="B16" s="67" t="s">
        <v>275</v>
      </c>
      <c r="C16" s="240"/>
      <c r="D16" s="84">
        <v>258087185</v>
      </c>
      <c r="E16" s="84"/>
      <c r="F16" s="345">
        <v>254812791</v>
      </c>
      <c r="G16" s="84"/>
      <c r="H16" s="348">
        <v>252230471</v>
      </c>
      <c r="I16" s="349"/>
    </row>
    <row r="17" spans="1:9" ht="15" customHeight="1" x14ac:dyDescent="0.4">
      <c r="B17" s="67" t="s">
        <v>276</v>
      </c>
      <c r="C17" s="240"/>
      <c r="D17" s="84">
        <v>300822261</v>
      </c>
      <c r="E17" s="84"/>
      <c r="F17" s="345">
        <v>300825259</v>
      </c>
      <c r="G17" s="84"/>
      <c r="H17" s="348">
        <v>300828316</v>
      </c>
      <c r="I17" s="349"/>
    </row>
    <row r="18" spans="1:9" ht="6" customHeight="1" thickBot="1" x14ac:dyDescent="0.45">
      <c r="A18" s="38"/>
      <c r="B18" s="38"/>
      <c r="C18" s="42"/>
      <c r="D18" s="38"/>
      <c r="E18" s="38"/>
      <c r="F18" s="41"/>
      <c r="G18" s="38"/>
      <c r="H18" s="350"/>
      <c r="I18" s="351"/>
    </row>
    <row r="19" spans="1:9" ht="2.1" customHeight="1" x14ac:dyDescent="0.4">
      <c r="H19" s="4"/>
      <c r="I19" s="4"/>
    </row>
    <row r="20" spans="1:9" x14ac:dyDescent="0.4">
      <c r="A20" s="7" t="s">
        <v>277</v>
      </c>
      <c r="H20" s="4"/>
      <c r="I20" s="4"/>
    </row>
  </sheetData>
  <mergeCells count="3">
    <mergeCell ref="D5:E6"/>
    <mergeCell ref="F5:G6"/>
    <mergeCell ref="H5:I6"/>
  </mergeCells>
  <phoneticPr fontId="3"/>
  <pageMargins left="0.62992125984251968" right="0.59055118110236227" top="0.47244094488188981" bottom="0.39370078740157483" header="0.51181102362204722" footer="0.51181102362204722"/>
  <pageSetup paperSize="9" scale="95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S10"/>
  <sheetViews>
    <sheetView showGridLines="0" zoomScaleNormal="100" zoomScaleSheetLayoutView="100" workbookViewId="0">
      <selection activeCell="L42" sqref="L42"/>
    </sheetView>
  </sheetViews>
  <sheetFormatPr defaultColWidth="6.125" defaultRowHeight="10.5" x14ac:dyDescent="0.4"/>
  <cols>
    <col min="1" max="1" width="0.875" style="6" customWidth="1"/>
    <col min="2" max="2" width="9.375" style="6" customWidth="1"/>
    <col min="3" max="3" width="5.375" style="6" customWidth="1"/>
    <col min="4" max="4" width="0.875" style="6" customWidth="1"/>
    <col min="5" max="5" width="10.125" style="6" customWidth="1"/>
    <col min="6" max="6" width="3.625" style="6" customWidth="1"/>
    <col min="7" max="7" width="10.125" style="6" customWidth="1"/>
    <col min="8" max="8" width="3.625" style="6" customWidth="1"/>
    <col min="9" max="9" width="10.125" style="6" customWidth="1"/>
    <col min="10" max="10" width="3.625" style="6" customWidth="1"/>
    <col min="11" max="11" width="10.125" style="6" customWidth="1"/>
    <col min="12" max="12" width="3.625" style="6" customWidth="1"/>
    <col min="13" max="13" width="10.125" style="6" customWidth="1"/>
    <col min="14" max="14" width="3.625" style="6" customWidth="1"/>
    <col min="15" max="15" width="8.625" style="6" customWidth="1"/>
    <col min="16" max="16" width="7.125" style="6" customWidth="1"/>
    <col min="17" max="17" width="8.625" style="6" customWidth="1"/>
    <col min="18" max="18" width="6.125" style="6" customWidth="1"/>
    <col min="19" max="22" width="6" style="6" customWidth="1"/>
    <col min="23" max="16384" width="6.125" style="6"/>
  </cols>
  <sheetData>
    <row r="1" spans="1:19" ht="18" customHeight="1" x14ac:dyDescent="0.4">
      <c r="A1" s="1" t="s">
        <v>278</v>
      </c>
      <c r="B1" s="1"/>
      <c r="C1" s="1"/>
      <c r="D1" s="1"/>
    </row>
    <row r="2" spans="1:19" ht="9.75" customHeight="1" x14ac:dyDescent="0.4">
      <c r="B2" s="231"/>
      <c r="C2" s="231"/>
      <c r="D2" s="231"/>
      <c r="N2" s="232" t="s">
        <v>279</v>
      </c>
    </row>
    <row r="3" spans="1:19" ht="2.1" customHeight="1" thickBot="1" x14ac:dyDescent="0.45">
      <c r="B3" s="231"/>
      <c r="C3" s="231"/>
      <c r="D3" s="231"/>
      <c r="N3" s="232"/>
    </row>
    <row r="4" spans="1:19" ht="12" customHeight="1" x14ac:dyDescent="0.4">
      <c r="A4" s="352"/>
      <c r="B4" s="547" t="s">
        <v>280</v>
      </c>
      <c r="C4" s="547"/>
      <c r="D4" s="353"/>
      <c r="E4" s="614" t="s">
        <v>281</v>
      </c>
      <c r="F4" s="578"/>
      <c r="G4" s="577">
        <v>29</v>
      </c>
      <c r="H4" s="578"/>
      <c r="I4" s="577">
        <v>30</v>
      </c>
      <c r="J4" s="578"/>
      <c r="K4" s="616" t="s">
        <v>282</v>
      </c>
      <c r="L4" s="617"/>
      <c r="M4" s="556">
        <v>2</v>
      </c>
      <c r="N4" s="620"/>
    </row>
    <row r="5" spans="1:19" ht="12" customHeight="1" x14ac:dyDescent="0.4">
      <c r="A5" s="354"/>
      <c r="B5" s="79" t="s">
        <v>283</v>
      </c>
      <c r="C5" s="79"/>
      <c r="D5" s="355"/>
      <c r="E5" s="615"/>
      <c r="F5" s="593"/>
      <c r="G5" s="592"/>
      <c r="H5" s="593"/>
      <c r="I5" s="592"/>
      <c r="J5" s="593"/>
      <c r="K5" s="618"/>
      <c r="L5" s="619"/>
      <c r="M5" s="558"/>
      <c r="N5" s="621"/>
      <c r="O5" s="7"/>
    </row>
    <row r="6" spans="1:19" ht="6" customHeight="1" x14ac:dyDescent="0.4">
      <c r="D6" s="356"/>
      <c r="G6" s="80"/>
      <c r="H6" s="324"/>
      <c r="I6" s="80"/>
      <c r="J6" s="324"/>
      <c r="M6" s="357"/>
      <c r="N6" s="358"/>
    </row>
    <row r="7" spans="1:19" ht="15.95" customHeight="1" x14ac:dyDescent="0.4">
      <c r="B7" s="606" t="s">
        <v>284</v>
      </c>
      <c r="C7" s="606"/>
      <c r="D7" s="356"/>
      <c r="E7" s="607">
        <v>714221607</v>
      </c>
      <c r="F7" s="608"/>
      <c r="G7" s="607">
        <v>348793656</v>
      </c>
      <c r="H7" s="608"/>
      <c r="I7" s="609">
        <v>201012537</v>
      </c>
      <c r="J7" s="610"/>
      <c r="K7" s="611">
        <v>134870065</v>
      </c>
      <c r="L7" s="611"/>
      <c r="M7" s="612">
        <v>68114896</v>
      </c>
      <c r="N7" s="613"/>
      <c r="O7" s="342"/>
      <c r="P7" s="342"/>
      <c r="Q7" s="342"/>
      <c r="R7" s="342"/>
      <c r="S7" s="342"/>
    </row>
    <row r="8" spans="1:19" ht="6" customHeight="1" thickBot="1" x14ac:dyDescent="0.45">
      <c r="A8" s="38"/>
      <c r="B8" s="38"/>
      <c r="C8" s="38"/>
      <c r="D8" s="359"/>
      <c r="E8" s="253"/>
      <c r="F8" s="253"/>
      <c r="G8" s="360"/>
      <c r="H8" s="361"/>
      <c r="I8" s="360"/>
      <c r="J8" s="361"/>
      <c r="K8" s="362"/>
      <c r="L8" s="253"/>
      <c r="M8" s="363"/>
      <c r="N8" s="364"/>
      <c r="O8" s="342"/>
      <c r="P8" s="342"/>
      <c r="Q8" s="342"/>
      <c r="R8" s="342"/>
      <c r="S8" s="342"/>
    </row>
    <row r="9" spans="1:19" ht="2.1" customHeight="1" x14ac:dyDescent="0.4">
      <c r="B9" s="7"/>
      <c r="C9" s="7"/>
      <c r="D9" s="7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</row>
    <row r="10" spans="1:19" x14ac:dyDescent="0.4">
      <c r="A10" s="7" t="s">
        <v>277</v>
      </c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</row>
  </sheetData>
  <mergeCells count="12">
    <mergeCell ref="M7:N7"/>
    <mergeCell ref="B4:C4"/>
    <mergeCell ref="E4:F5"/>
    <mergeCell ref="G4:H5"/>
    <mergeCell ref="I4:J5"/>
    <mergeCell ref="K4:L5"/>
    <mergeCell ref="M4:N5"/>
    <mergeCell ref="B7:C7"/>
    <mergeCell ref="E7:F7"/>
    <mergeCell ref="G7:H7"/>
    <mergeCell ref="I7:J7"/>
    <mergeCell ref="K7:L7"/>
  </mergeCells>
  <phoneticPr fontId="3"/>
  <pageMargins left="0.62992125984251968" right="0.59055118110236227" top="0.47244094488188981" bottom="0.39370078740157483" header="0.51181102362204722" footer="0.51181102362204722"/>
  <pageSetup paperSize="9" scale="96" fitToHeight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Y35"/>
  <sheetViews>
    <sheetView showGridLines="0" zoomScaleNormal="100" workbookViewId="0">
      <selection activeCell="L56" sqref="L56"/>
    </sheetView>
  </sheetViews>
  <sheetFormatPr defaultColWidth="6.125" defaultRowHeight="10.5" x14ac:dyDescent="0.4"/>
  <cols>
    <col min="1" max="1" width="0.875" style="6" customWidth="1"/>
    <col min="2" max="2" width="10.625" style="6" customWidth="1"/>
    <col min="3" max="3" width="8.125" style="6" customWidth="1"/>
    <col min="4" max="4" width="0.875" style="6" customWidth="1"/>
    <col min="5" max="5" width="20.625" style="7" customWidth="1"/>
    <col min="6" max="6" width="20.625" style="6" customWidth="1"/>
    <col min="7" max="8" width="10.625" style="6" customWidth="1"/>
    <col min="9" max="9" width="12.625" style="6" customWidth="1"/>
    <col min="10" max="10" width="6.625" style="6" customWidth="1"/>
    <col min="11" max="14" width="12.625" style="6" customWidth="1"/>
    <col min="15" max="15" width="12.625" style="7" customWidth="1"/>
    <col min="16" max="16" width="11.625" style="6" customWidth="1"/>
    <col min="17" max="18" width="5.875" style="6" customWidth="1"/>
    <col min="19" max="16384" width="6.125" style="6"/>
  </cols>
  <sheetData>
    <row r="1" spans="1:25" ht="12.75" customHeight="1" x14ac:dyDescent="0.4">
      <c r="A1" s="1" t="s">
        <v>285</v>
      </c>
      <c r="B1" s="1"/>
      <c r="C1" s="1"/>
      <c r="D1" s="1"/>
      <c r="E1" s="2"/>
      <c r="K1" s="230"/>
      <c r="L1" s="230"/>
      <c r="M1" s="230"/>
      <c r="N1" s="230"/>
      <c r="O1" s="365"/>
    </row>
    <row r="2" spans="1:25" ht="9.75" customHeight="1" thickBot="1" x14ac:dyDescent="0.45"/>
    <row r="3" spans="1:25" ht="13.5" x14ac:dyDescent="0.4">
      <c r="A3" s="9"/>
      <c r="B3" s="547" t="s">
        <v>22</v>
      </c>
      <c r="C3" s="629"/>
      <c r="D3" s="76"/>
      <c r="E3" s="630" t="s">
        <v>286</v>
      </c>
      <c r="F3" s="630" t="s">
        <v>287</v>
      </c>
      <c r="G3" s="594" t="s">
        <v>288</v>
      </c>
      <c r="H3" s="632"/>
    </row>
    <row r="4" spans="1:25" ht="13.5" x14ac:dyDescent="0.4">
      <c r="A4" s="24"/>
      <c r="B4" s="634" t="s">
        <v>289</v>
      </c>
      <c r="C4" s="635"/>
      <c r="D4" s="79"/>
      <c r="E4" s="631"/>
      <c r="F4" s="631"/>
      <c r="G4" s="633"/>
      <c r="H4" s="633"/>
      <c r="X4" s="366"/>
      <c r="Y4" s="366"/>
    </row>
    <row r="5" spans="1:25" ht="6" customHeight="1" x14ac:dyDescent="0.4">
      <c r="E5" s="367"/>
      <c r="F5" s="217"/>
      <c r="X5" s="366"/>
      <c r="Y5" s="366"/>
    </row>
    <row r="6" spans="1:25" ht="15" customHeight="1" x14ac:dyDescent="0.4">
      <c r="B6" s="368">
        <v>29</v>
      </c>
      <c r="C6" s="7" t="s">
        <v>258</v>
      </c>
      <c r="E6" s="369">
        <v>0.88</v>
      </c>
      <c r="F6" s="370">
        <v>3.4</v>
      </c>
      <c r="G6" s="636">
        <v>72.7</v>
      </c>
      <c r="H6" s="637"/>
    </row>
    <row r="7" spans="1:25" s="4" customFormat="1" ht="15" customHeight="1" x14ac:dyDescent="0.4">
      <c r="B7" s="232">
        <v>30</v>
      </c>
      <c r="C7" s="6"/>
      <c r="D7" s="6"/>
      <c r="E7" s="371">
        <v>0.9</v>
      </c>
      <c r="F7" s="372">
        <v>3.9</v>
      </c>
      <c r="G7" s="622">
        <v>73.7</v>
      </c>
      <c r="H7" s="623"/>
      <c r="O7" s="373"/>
    </row>
    <row r="8" spans="1:25" s="4" customFormat="1" ht="15" customHeight="1" x14ac:dyDescent="0.4">
      <c r="A8" s="332"/>
      <c r="B8" s="298" t="s">
        <v>259</v>
      </c>
      <c r="C8" s="333" t="s">
        <v>260</v>
      </c>
      <c r="D8" s="332"/>
      <c r="E8" s="374">
        <v>0.89</v>
      </c>
      <c r="F8" s="375">
        <v>5.8</v>
      </c>
      <c r="G8" s="624">
        <v>72.7</v>
      </c>
      <c r="H8" s="625"/>
      <c r="O8" s="373"/>
    </row>
    <row r="9" spans="1:25" s="4" customFormat="1" ht="15" customHeight="1" x14ac:dyDescent="0.4">
      <c r="A9" s="125"/>
      <c r="B9" s="626" t="s">
        <v>33</v>
      </c>
      <c r="C9" s="626"/>
      <c r="D9" s="125"/>
      <c r="E9" s="376">
        <v>0.54</v>
      </c>
      <c r="F9" s="377">
        <v>5.4</v>
      </c>
      <c r="G9" s="627">
        <v>79.2</v>
      </c>
      <c r="H9" s="628"/>
      <c r="O9" s="373"/>
    </row>
    <row r="10" spans="1:25" ht="6" customHeight="1" thickBot="1" x14ac:dyDescent="0.45">
      <c r="A10" s="38"/>
      <c r="B10" s="378"/>
      <c r="C10" s="378"/>
      <c r="D10" s="378"/>
      <c r="E10" s="379"/>
      <c r="F10" s="229"/>
      <c r="G10" s="378"/>
      <c r="H10" s="378"/>
      <c r="I10" s="4"/>
    </row>
    <row r="11" spans="1:25" ht="2.1" customHeight="1" x14ac:dyDescent="0.4">
      <c r="B11" s="4"/>
      <c r="C11" s="4"/>
      <c r="D11" s="4"/>
      <c r="E11" s="373"/>
      <c r="F11" s="4"/>
      <c r="G11" s="4"/>
      <c r="H11" s="4"/>
      <c r="I11" s="4"/>
    </row>
    <row r="12" spans="1:25" ht="10.5" customHeight="1" x14ac:dyDescent="0.4">
      <c r="A12" s="7" t="s">
        <v>290</v>
      </c>
      <c r="B12" s="4"/>
      <c r="C12" s="373"/>
      <c r="D12" s="373"/>
      <c r="E12" s="373"/>
      <c r="F12" s="380"/>
      <c r="G12" s="380"/>
      <c r="H12" s="8" t="s">
        <v>291</v>
      </c>
      <c r="I12" s="4"/>
    </row>
    <row r="13" spans="1:25" x14ac:dyDescent="0.4">
      <c r="B13" s="4"/>
      <c r="C13" s="4"/>
      <c r="D13" s="4"/>
      <c r="E13" s="373"/>
      <c r="F13" s="373"/>
      <c r="G13" s="373"/>
      <c r="H13" s="4"/>
      <c r="I13" s="4"/>
    </row>
    <row r="14" spans="1:25" x14ac:dyDescent="0.4">
      <c r="B14" s="4"/>
      <c r="C14" s="4"/>
      <c r="D14" s="4"/>
      <c r="E14" s="373"/>
      <c r="F14" s="373"/>
      <c r="G14" s="4"/>
      <c r="H14" s="4"/>
      <c r="I14" s="4"/>
    </row>
    <row r="15" spans="1:25" x14ac:dyDescent="0.4">
      <c r="F15" s="7"/>
      <c r="H15" s="4"/>
    </row>
    <row r="16" spans="1:25" x14ac:dyDescent="0.4">
      <c r="H16" s="4"/>
    </row>
    <row r="17" spans="2:10" x14ac:dyDescent="0.4">
      <c r="B17" s="381" t="s">
        <v>36</v>
      </c>
      <c r="E17" s="382" t="s">
        <v>286</v>
      </c>
      <c r="F17" s="212"/>
      <c r="G17" s="212" t="s">
        <v>292</v>
      </c>
      <c r="H17" s="380" t="s">
        <v>293</v>
      </c>
    </row>
    <row r="18" spans="2:10" x14ac:dyDescent="0.4">
      <c r="F18" s="383">
        <f>B6</f>
        <v>29</v>
      </c>
      <c r="G18" s="384">
        <v>0.88</v>
      </c>
      <c r="H18" s="385">
        <v>0.55000000000000004</v>
      </c>
      <c r="J18" s="212"/>
    </row>
    <row r="19" spans="2:10" x14ac:dyDescent="0.4">
      <c r="F19" s="383">
        <f>B7</f>
        <v>30</v>
      </c>
      <c r="G19" s="384">
        <v>0.9</v>
      </c>
      <c r="H19" s="385">
        <v>0.54</v>
      </c>
    </row>
    <row r="20" spans="2:10" x14ac:dyDescent="0.4">
      <c r="F20" s="386" t="s">
        <v>21</v>
      </c>
      <c r="G20" s="384">
        <f>E8</f>
        <v>0.89</v>
      </c>
      <c r="H20" s="384">
        <f>E9</f>
        <v>0.54</v>
      </c>
    </row>
    <row r="21" spans="2:10" x14ac:dyDescent="0.4">
      <c r="F21" s="212"/>
      <c r="G21" s="384"/>
      <c r="H21" s="387"/>
    </row>
    <row r="22" spans="2:10" x14ac:dyDescent="0.4">
      <c r="G22" s="212"/>
      <c r="H22" s="380"/>
    </row>
    <row r="23" spans="2:10" x14ac:dyDescent="0.4">
      <c r="E23" s="382" t="s">
        <v>287</v>
      </c>
      <c r="G23" s="212" t="s">
        <v>292</v>
      </c>
      <c r="H23" s="380" t="s">
        <v>293</v>
      </c>
    </row>
    <row r="24" spans="2:10" x14ac:dyDescent="0.4">
      <c r="F24" s="383">
        <f>B6</f>
        <v>29</v>
      </c>
      <c r="G24" s="388">
        <v>3.4</v>
      </c>
      <c r="H24" s="389">
        <v>6.1</v>
      </c>
    </row>
    <row r="25" spans="2:10" x14ac:dyDescent="0.4">
      <c r="F25" s="383">
        <f>B7</f>
        <v>30</v>
      </c>
      <c r="G25" s="388">
        <v>3.9</v>
      </c>
      <c r="H25" s="389">
        <v>5.2</v>
      </c>
    </row>
    <row r="26" spans="2:10" x14ac:dyDescent="0.4">
      <c r="F26" s="386" t="s">
        <v>21</v>
      </c>
      <c r="G26" s="388">
        <f>F8</f>
        <v>5.8</v>
      </c>
      <c r="H26" s="390">
        <f>F9</f>
        <v>5.4</v>
      </c>
    </row>
    <row r="27" spans="2:10" x14ac:dyDescent="0.4">
      <c r="F27" s="212"/>
      <c r="G27" s="212"/>
      <c r="H27" s="391"/>
    </row>
    <row r="28" spans="2:10" x14ac:dyDescent="0.4">
      <c r="G28" s="212"/>
      <c r="H28" s="380"/>
    </row>
    <row r="29" spans="2:10" x14ac:dyDescent="0.4">
      <c r="E29" s="382" t="s">
        <v>288</v>
      </c>
      <c r="G29" s="212" t="s">
        <v>292</v>
      </c>
      <c r="H29" s="380" t="s">
        <v>293</v>
      </c>
    </row>
    <row r="30" spans="2:10" x14ac:dyDescent="0.4">
      <c r="F30" s="383">
        <f>B6</f>
        <v>29</v>
      </c>
      <c r="G30" s="388">
        <v>72.7</v>
      </c>
      <c r="H30" s="389">
        <v>79.8</v>
      </c>
    </row>
    <row r="31" spans="2:10" x14ac:dyDescent="0.4">
      <c r="F31" s="383">
        <f>B7</f>
        <v>30</v>
      </c>
      <c r="G31" s="388">
        <v>73.7</v>
      </c>
      <c r="H31" s="389">
        <v>79.099999999999994</v>
      </c>
    </row>
    <row r="32" spans="2:10" x14ac:dyDescent="0.4">
      <c r="F32" s="386" t="s">
        <v>21</v>
      </c>
      <c r="G32" s="388">
        <f>G8</f>
        <v>72.7</v>
      </c>
      <c r="H32" s="390">
        <f>G9</f>
        <v>79.2</v>
      </c>
    </row>
    <row r="33" spans="5:8" x14ac:dyDescent="0.4">
      <c r="F33" s="212"/>
      <c r="G33" s="212"/>
      <c r="H33" s="391"/>
    </row>
    <row r="34" spans="5:8" x14ac:dyDescent="0.4">
      <c r="E34" s="6"/>
    </row>
    <row r="35" spans="5:8" x14ac:dyDescent="0.4">
      <c r="E35" s="6"/>
    </row>
  </sheetData>
  <mergeCells count="10">
    <mergeCell ref="G7:H7"/>
    <mergeCell ref="G8:H8"/>
    <mergeCell ref="B9:C9"/>
    <mergeCell ref="G9:H9"/>
    <mergeCell ref="B3:C3"/>
    <mergeCell ref="E3:E4"/>
    <mergeCell ref="F3:F4"/>
    <mergeCell ref="G3:H4"/>
    <mergeCell ref="B4:C4"/>
    <mergeCell ref="G6:H6"/>
  </mergeCells>
  <phoneticPr fontId="3"/>
  <pageMargins left="0.62992125984251968" right="0.59055118110236227" top="1.58" bottom="0.39370078740157483" header="1.44" footer="0.51181102362204722"/>
  <pageSetup paperSize="9" scale="5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J31"/>
  <sheetViews>
    <sheetView showGridLines="0" zoomScaleNormal="100" zoomScaleSheetLayoutView="115" workbookViewId="0">
      <selection activeCell="O21" sqref="O21"/>
    </sheetView>
  </sheetViews>
  <sheetFormatPr defaultColWidth="6.125" defaultRowHeight="10.5" x14ac:dyDescent="0.4"/>
  <cols>
    <col min="1" max="1" width="0.875" style="6" customWidth="1"/>
    <col min="2" max="2" width="6.875" style="6" customWidth="1"/>
    <col min="3" max="3" width="4.875" style="6" customWidth="1"/>
    <col min="4" max="4" width="0.875" style="6" customWidth="1"/>
    <col min="5" max="5" width="14.625" style="7" customWidth="1"/>
    <col min="6" max="9" width="14.625" style="6" customWidth="1"/>
    <col min="10" max="10" width="12.625" style="6" customWidth="1"/>
    <col min="11" max="16384" width="6.125" style="6"/>
  </cols>
  <sheetData>
    <row r="1" spans="1:9" ht="12.75" customHeight="1" x14ac:dyDescent="0.4">
      <c r="A1" s="1" t="s">
        <v>294</v>
      </c>
      <c r="B1" s="1"/>
      <c r="C1" s="1"/>
      <c r="D1" s="1"/>
      <c r="E1" s="2"/>
    </row>
    <row r="2" spans="1:9" ht="9.75" customHeight="1" x14ac:dyDescent="0.4">
      <c r="E2" s="6"/>
    </row>
    <row r="3" spans="1:9" ht="9.75" customHeight="1" x14ac:dyDescent="0.4">
      <c r="B3" s="262" t="s">
        <v>295</v>
      </c>
      <c r="E3" s="6"/>
    </row>
    <row r="4" spans="1:9" ht="9.75" customHeight="1" x14ac:dyDescent="0.4">
      <c r="I4" s="232" t="s">
        <v>296</v>
      </c>
    </row>
    <row r="5" spans="1:9" ht="2.1" customHeight="1" thickBot="1" x14ac:dyDescent="0.45">
      <c r="I5" s="232"/>
    </row>
    <row r="6" spans="1:9" ht="12.95" customHeight="1" x14ac:dyDescent="0.4">
      <c r="A6" s="9"/>
      <c r="B6" s="547" t="s">
        <v>251</v>
      </c>
      <c r="C6" s="638"/>
      <c r="D6" s="68"/>
      <c r="E6" s="392" t="s">
        <v>297</v>
      </c>
      <c r="F6" s="9" t="s">
        <v>297</v>
      </c>
      <c r="G6" s="639" t="s">
        <v>298</v>
      </c>
      <c r="H6" s="640"/>
      <c r="I6" s="594" t="s">
        <v>299</v>
      </c>
    </row>
    <row r="7" spans="1:9" ht="12.95" customHeight="1" x14ac:dyDescent="0.4">
      <c r="B7" s="265"/>
      <c r="C7" s="265"/>
      <c r="D7" s="265"/>
      <c r="E7" s="217" t="s">
        <v>300</v>
      </c>
      <c r="F7" s="6" t="s">
        <v>301</v>
      </c>
      <c r="G7" s="641" t="s">
        <v>302</v>
      </c>
      <c r="H7" s="641" t="s">
        <v>303</v>
      </c>
      <c r="I7" s="606"/>
    </row>
    <row r="8" spans="1:9" ht="12.95" customHeight="1" x14ac:dyDescent="0.4">
      <c r="A8" s="24"/>
      <c r="B8" s="634" t="s">
        <v>304</v>
      </c>
      <c r="C8" s="642"/>
      <c r="D8" s="79"/>
      <c r="E8" s="393" t="s">
        <v>305</v>
      </c>
      <c r="F8" s="24" t="s">
        <v>306</v>
      </c>
      <c r="G8" s="631"/>
      <c r="H8" s="631"/>
      <c r="I8" s="24" t="s">
        <v>307</v>
      </c>
    </row>
    <row r="9" spans="1:9" ht="6" customHeight="1" x14ac:dyDescent="0.4">
      <c r="E9" s="296"/>
      <c r="F9" s="232"/>
      <c r="G9" s="296"/>
      <c r="H9" s="296"/>
      <c r="I9" s="232"/>
    </row>
    <row r="10" spans="1:9" ht="15" customHeight="1" x14ac:dyDescent="0.4">
      <c r="B10" s="232" t="s">
        <v>308</v>
      </c>
      <c r="C10" s="7" t="s">
        <v>258</v>
      </c>
      <c r="E10" s="394">
        <v>23986303</v>
      </c>
      <c r="F10" s="342">
        <v>26473269</v>
      </c>
      <c r="G10" s="394">
        <v>22375957</v>
      </c>
      <c r="H10" s="394">
        <v>4097312</v>
      </c>
      <c r="I10" s="342">
        <v>2486966</v>
      </c>
    </row>
    <row r="11" spans="1:9" s="4" customFormat="1" ht="15" customHeight="1" x14ac:dyDescent="0.4">
      <c r="B11" s="8" t="s">
        <v>309</v>
      </c>
      <c r="C11" s="373" t="s">
        <v>260</v>
      </c>
      <c r="E11" s="395">
        <v>24790308</v>
      </c>
      <c r="F11" s="396">
        <v>27962889</v>
      </c>
      <c r="G11" s="395">
        <v>22733832</v>
      </c>
      <c r="H11" s="395">
        <v>5229057</v>
      </c>
      <c r="I11" s="396">
        <v>3172581</v>
      </c>
    </row>
    <row r="12" spans="1:9" ht="15" customHeight="1" x14ac:dyDescent="0.4">
      <c r="A12" s="332"/>
      <c r="B12" s="298">
        <v>2</v>
      </c>
      <c r="C12" s="333"/>
      <c r="D12" s="332"/>
      <c r="E12" s="397">
        <v>26209559</v>
      </c>
      <c r="F12" s="398">
        <f>SUM(G12:H12)</f>
        <v>27838363</v>
      </c>
      <c r="G12" s="397">
        <v>23648866</v>
      </c>
      <c r="H12" s="397">
        <v>4189497</v>
      </c>
      <c r="I12" s="398">
        <f>F12-E12</f>
        <v>1628804</v>
      </c>
    </row>
    <row r="13" spans="1:9" s="4" customFormat="1" ht="15" customHeight="1" x14ac:dyDescent="0.4">
      <c r="A13" s="399" t="s">
        <v>310</v>
      </c>
      <c r="B13" s="399"/>
      <c r="C13" s="399"/>
      <c r="D13" s="125"/>
      <c r="E13" s="400">
        <v>1229191986</v>
      </c>
      <c r="F13" s="401">
        <f>SUM(G13:H13)</f>
        <v>2148924968</v>
      </c>
      <c r="G13" s="400">
        <v>1853783905</v>
      </c>
      <c r="H13" s="400">
        <v>295141063</v>
      </c>
      <c r="I13" s="401">
        <v>937993525</v>
      </c>
    </row>
    <row r="14" spans="1:9" ht="6" customHeight="1" thickBot="1" x14ac:dyDescent="0.45">
      <c r="A14" s="38"/>
      <c r="B14" s="38"/>
      <c r="C14" s="38"/>
      <c r="D14" s="38"/>
      <c r="E14" s="402"/>
      <c r="F14" s="38"/>
      <c r="G14" s="228"/>
      <c r="H14" s="228"/>
      <c r="I14" s="38"/>
    </row>
    <row r="15" spans="1:9" ht="2.1" customHeight="1" x14ac:dyDescent="0.4"/>
    <row r="16" spans="1:9" x14ac:dyDescent="0.4">
      <c r="A16" s="7" t="s">
        <v>311</v>
      </c>
      <c r="C16" s="7"/>
      <c r="D16" s="7"/>
      <c r="H16" s="212"/>
    </row>
    <row r="17" spans="1:10" x14ac:dyDescent="0.4">
      <c r="A17" s="7"/>
      <c r="C17" s="7"/>
      <c r="D17" s="7"/>
      <c r="H17" s="212"/>
    </row>
    <row r="18" spans="1:10" ht="12" x14ac:dyDescent="0.4">
      <c r="A18" s="7"/>
      <c r="B18" s="262" t="s">
        <v>312</v>
      </c>
      <c r="C18" s="7"/>
      <c r="D18" s="7"/>
      <c r="H18" s="212"/>
    </row>
    <row r="19" spans="1:10" x14ac:dyDescent="0.4">
      <c r="I19" s="232" t="s">
        <v>296</v>
      </c>
    </row>
    <row r="20" spans="1:10" ht="2.1" customHeight="1" thickBot="1" x14ac:dyDescent="0.45">
      <c r="I20" s="232"/>
    </row>
    <row r="21" spans="1:10" ht="12.95" customHeight="1" x14ac:dyDescent="0.4">
      <c r="A21" s="9"/>
      <c r="B21" s="547" t="s">
        <v>251</v>
      </c>
      <c r="C21" s="638"/>
      <c r="D21" s="68"/>
      <c r="E21" s="392" t="s">
        <v>297</v>
      </c>
      <c r="F21" s="9" t="s">
        <v>297</v>
      </c>
      <c r="G21" s="639" t="s">
        <v>298</v>
      </c>
      <c r="H21" s="640"/>
      <c r="I21" s="594" t="s">
        <v>299</v>
      </c>
    </row>
    <row r="22" spans="1:10" ht="12.95" customHeight="1" x14ac:dyDescent="0.4">
      <c r="B22" s="265"/>
      <c r="C22" s="265"/>
      <c r="D22" s="265"/>
      <c r="E22" s="217" t="s">
        <v>300</v>
      </c>
      <c r="F22" s="6" t="s">
        <v>301</v>
      </c>
      <c r="G22" s="641" t="s">
        <v>302</v>
      </c>
      <c r="H22" s="641" t="s">
        <v>303</v>
      </c>
      <c r="I22" s="606"/>
    </row>
    <row r="23" spans="1:10" ht="12.95" customHeight="1" x14ac:dyDescent="0.4">
      <c r="A23" s="24"/>
      <c r="B23" s="634" t="s">
        <v>304</v>
      </c>
      <c r="C23" s="642"/>
      <c r="D23" s="79"/>
      <c r="E23" s="393" t="s">
        <v>305</v>
      </c>
      <c r="F23" s="24" t="s">
        <v>306</v>
      </c>
      <c r="G23" s="631"/>
      <c r="H23" s="631"/>
      <c r="I23" s="24" t="s">
        <v>307</v>
      </c>
    </row>
    <row r="24" spans="1:10" ht="6" customHeight="1" x14ac:dyDescent="0.4">
      <c r="E24" s="296"/>
      <c r="F24" s="232"/>
      <c r="G24" s="296"/>
      <c r="H24" s="296"/>
      <c r="I24" s="232"/>
    </row>
    <row r="25" spans="1:10" ht="15" customHeight="1" x14ac:dyDescent="0.4">
      <c r="B25" s="232" t="s">
        <v>308</v>
      </c>
      <c r="C25" s="7" t="s">
        <v>258</v>
      </c>
      <c r="E25" s="394">
        <v>23986303</v>
      </c>
      <c r="F25" s="342">
        <v>27460607</v>
      </c>
      <c r="G25" s="394">
        <v>22487085</v>
      </c>
      <c r="H25" s="394">
        <v>4973522</v>
      </c>
      <c r="I25" s="342">
        <v>3474304</v>
      </c>
    </row>
    <row r="26" spans="1:10" ht="15" customHeight="1" x14ac:dyDescent="0.4">
      <c r="A26" s="4"/>
      <c r="B26" s="8" t="s">
        <v>309</v>
      </c>
      <c r="C26" s="373" t="s">
        <v>260</v>
      </c>
      <c r="D26" s="4"/>
      <c r="E26" s="395">
        <v>24790308</v>
      </c>
      <c r="F26" s="396">
        <v>28440768</v>
      </c>
      <c r="G26" s="395">
        <v>22764542</v>
      </c>
      <c r="H26" s="395">
        <v>5676226</v>
      </c>
      <c r="I26" s="396">
        <v>3650460</v>
      </c>
    </row>
    <row r="27" spans="1:10" ht="15" customHeight="1" x14ac:dyDescent="0.4">
      <c r="A27" s="332"/>
      <c r="B27" s="298">
        <v>2</v>
      </c>
      <c r="C27" s="333"/>
      <c r="D27" s="332"/>
      <c r="E27" s="397">
        <v>26209559</v>
      </c>
      <c r="F27" s="398">
        <f>SUM(G27:H27)</f>
        <v>27838363</v>
      </c>
      <c r="G27" s="397">
        <v>23648866</v>
      </c>
      <c r="H27" s="397">
        <v>4189497</v>
      </c>
      <c r="I27" s="398">
        <f>F27-E27</f>
        <v>1628804</v>
      </c>
      <c r="J27" s="403"/>
    </row>
    <row r="28" spans="1:10" s="4" customFormat="1" ht="15" customHeight="1" x14ac:dyDescent="0.4">
      <c r="A28" s="399" t="s">
        <v>310</v>
      </c>
      <c r="B28" s="399"/>
      <c r="C28" s="399"/>
      <c r="D28" s="125"/>
      <c r="E28" s="400">
        <v>1229191986</v>
      </c>
      <c r="F28" s="401">
        <f>SUM(G28:H28)</f>
        <v>2148924968</v>
      </c>
      <c r="G28" s="400">
        <v>1853783905</v>
      </c>
      <c r="H28" s="400">
        <v>295141063</v>
      </c>
      <c r="I28" s="401">
        <v>937993525</v>
      </c>
    </row>
    <row r="29" spans="1:10" ht="6" customHeight="1" thickBot="1" x14ac:dyDescent="0.45">
      <c r="A29" s="38"/>
      <c r="B29" s="38"/>
      <c r="C29" s="38"/>
      <c r="D29" s="38"/>
      <c r="E29" s="402"/>
      <c r="F29" s="38"/>
      <c r="G29" s="228"/>
      <c r="H29" s="228"/>
      <c r="I29" s="38"/>
    </row>
    <row r="30" spans="1:10" ht="2.1" customHeight="1" x14ac:dyDescent="0.4"/>
    <row r="31" spans="1:10" x14ac:dyDescent="0.4">
      <c r="A31" s="7" t="s">
        <v>311</v>
      </c>
      <c r="C31" s="7"/>
      <c r="D31" s="7"/>
      <c r="H31" s="212"/>
    </row>
  </sheetData>
  <mergeCells count="12">
    <mergeCell ref="B6:C6"/>
    <mergeCell ref="G6:H6"/>
    <mergeCell ref="I6:I7"/>
    <mergeCell ref="G7:G8"/>
    <mergeCell ref="H7:H8"/>
    <mergeCell ref="B8:C8"/>
    <mergeCell ref="B21:C21"/>
    <mergeCell ref="G21:H21"/>
    <mergeCell ref="I21:I22"/>
    <mergeCell ref="G22:G23"/>
    <mergeCell ref="H22:H23"/>
    <mergeCell ref="B23:C23"/>
  </mergeCells>
  <phoneticPr fontId="3"/>
  <pageMargins left="0.62992125984251968" right="0.59055118110236227" top="0.47244094488188981" bottom="0.39370078740157483" header="0.51181102362204722" footer="0.51181102362204722"/>
  <pageSetup paperSize="9" scale="95" orientation="portrait" r:id="rId1"/>
  <headerFooter alignWithMargins="0"/>
  <colBreaks count="1" manualBreakCount="1">
    <brk id="9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K17"/>
  <sheetViews>
    <sheetView showGridLines="0" zoomScaleNormal="100" workbookViewId="0">
      <selection activeCell="O27" sqref="O27"/>
    </sheetView>
  </sheetViews>
  <sheetFormatPr defaultColWidth="6.125" defaultRowHeight="10.5" x14ac:dyDescent="0.4"/>
  <cols>
    <col min="1" max="1" width="1.625" style="6" customWidth="1"/>
    <col min="2" max="2" width="16.125" style="6" customWidth="1"/>
    <col min="3" max="3" width="1.625" style="6" customWidth="1"/>
    <col min="4" max="4" width="9.625" style="72" customWidth="1"/>
    <col min="5" max="5" width="6.625" style="72" customWidth="1"/>
    <col min="6" max="6" width="9.625" style="72" customWidth="1"/>
    <col min="7" max="7" width="6.625" style="72" customWidth="1"/>
    <col min="8" max="8" width="9.625" style="3" customWidth="1"/>
    <col min="9" max="9" width="6.625" style="3" customWidth="1"/>
    <col min="10" max="10" width="10.875" style="5" customWidth="1"/>
    <col min="11" max="11" width="6.625" style="5" customWidth="1"/>
    <col min="12" max="18" width="6.125" style="6" customWidth="1"/>
    <col min="19" max="19" width="7.875" style="6" customWidth="1"/>
    <col min="20" max="20" width="13.75" style="6" customWidth="1"/>
    <col min="21" max="21" width="13" style="6" customWidth="1"/>
    <col min="22" max="22" width="10.125" style="6" customWidth="1"/>
    <col min="23" max="16384" width="6.125" style="6"/>
  </cols>
  <sheetData>
    <row r="1" spans="1:11" s="73" customFormat="1" ht="24.75" customHeight="1" x14ac:dyDescent="0.4">
      <c r="A1" s="262" t="s">
        <v>313</v>
      </c>
      <c r="B1" s="404"/>
      <c r="C1" s="405"/>
      <c r="D1" s="72"/>
      <c r="E1" s="72"/>
      <c r="F1" s="72"/>
      <c r="G1" s="72"/>
      <c r="H1" s="3"/>
      <c r="I1" s="3"/>
      <c r="J1" s="5"/>
      <c r="K1" s="5"/>
    </row>
    <row r="2" spans="1:11" s="73" customFormat="1" ht="10.5" customHeight="1" x14ac:dyDescent="0.4">
      <c r="A2" s="262"/>
      <c r="B2" s="404"/>
      <c r="C2" s="405"/>
      <c r="D2" s="72"/>
      <c r="E2" s="72"/>
      <c r="F2" s="72"/>
      <c r="G2" s="72"/>
      <c r="H2" s="3"/>
      <c r="I2" s="3"/>
      <c r="J2" s="5"/>
      <c r="K2" s="5"/>
    </row>
    <row r="3" spans="1:11" ht="9.75" customHeight="1" x14ac:dyDescent="0.4">
      <c r="A3" s="264"/>
      <c r="B3" s="265"/>
      <c r="C3" s="264"/>
      <c r="D3" s="6"/>
      <c r="E3" s="6"/>
      <c r="F3" s="281"/>
      <c r="G3" s="281"/>
      <c r="H3" s="281"/>
      <c r="I3" s="281"/>
      <c r="J3" s="406"/>
      <c r="K3" s="407" t="s">
        <v>296</v>
      </c>
    </row>
    <row r="4" spans="1:11" ht="2.1" customHeight="1" thickBot="1" x14ac:dyDescent="0.45">
      <c r="A4" s="264"/>
      <c r="B4" s="265"/>
      <c r="C4" s="264"/>
      <c r="D4" s="6"/>
      <c r="E4" s="6"/>
      <c r="F4" s="281"/>
      <c r="G4" s="281"/>
      <c r="H4" s="281"/>
      <c r="I4" s="281"/>
      <c r="J4" s="406"/>
      <c r="K4" s="407"/>
    </row>
    <row r="5" spans="1:11" ht="18" customHeight="1" x14ac:dyDescent="0.4">
      <c r="A5" s="76"/>
      <c r="B5" s="68" t="s">
        <v>2</v>
      </c>
      <c r="C5" s="233"/>
      <c r="D5" s="548">
        <v>29</v>
      </c>
      <c r="E5" s="549"/>
      <c r="F5" s="643">
        <v>30</v>
      </c>
      <c r="G5" s="644"/>
      <c r="H5" s="556" t="s">
        <v>21</v>
      </c>
      <c r="I5" s="645"/>
      <c r="J5" s="646" t="s">
        <v>314</v>
      </c>
      <c r="K5" s="646" t="s">
        <v>34</v>
      </c>
    </row>
    <row r="6" spans="1:11" ht="18" customHeight="1" x14ac:dyDescent="0.4">
      <c r="A6" s="11"/>
      <c r="B6" s="79" t="s">
        <v>22</v>
      </c>
      <c r="C6" s="235"/>
      <c r="D6" s="24"/>
      <c r="E6" s="214" t="s">
        <v>35</v>
      </c>
      <c r="F6" s="408"/>
      <c r="G6" s="409" t="s">
        <v>35</v>
      </c>
      <c r="H6" s="70"/>
      <c r="I6" s="410" t="s">
        <v>35</v>
      </c>
      <c r="J6" s="49"/>
      <c r="K6" s="118" t="s">
        <v>35</v>
      </c>
    </row>
    <row r="7" spans="1:11" ht="6.75" customHeight="1" x14ac:dyDescent="0.4">
      <c r="C7" s="324"/>
      <c r="D7" s="6"/>
      <c r="E7" s="217"/>
      <c r="F7" s="411"/>
      <c r="G7" s="412"/>
      <c r="H7" s="357"/>
      <c r="I7" s="284"/>
      <c r="J7" s="125"/>
      <c r="K7" s="126"/>
    </row>
    <row r="8" spans="1:11" ht="20.100000000000001" customHeight="1" x14ac:dyDescent="0.4">
      <c r="B8" s="67" t="s">
        <v>315</v>
      </c>
      <c r="C8" s="240"/>
      <c r="D8" s="342">
        <v>19084096</v>
      </c>
      <c r="E8" s="220">
        <v>100</v>
      </c>
      <c r="F8" s="413">
        <v>19816187</v>
      </c>
      <c r="G8" s="414">
        <v>100</v>
      </c>
      <c r="H8" s="415">
        <f>SUM(H9:H14)</f>
        <v>21648748</v>
      </c>
      <c r="I8" s="416">
        <f>ROUND(SUM(I9:I14),0)</f>
        <v>100</v>
      </c>
      <c r="J8" s="171">
        <f>SUM(J9:J14)</f>
        <v>1125175889</v>
      </c>
      <c r="K8" s="172">
        <f>ROUND(SUM(K9:K14),0)</f>
        <v>100</v>
      </c>
    </row>
    <row r="9" spans="1:11" ht="15" customHeight="1" x14ac:dyDescent="0.4">
      <c r="B9" s="67" t="s">
        <v>316</v>
      </c>
      <c r="C9" s="240"/>
      <c r="D9" s="221">
        <v>15557665</v>
      </c>
      <c r="E9" s="220">
        <v>81.5</v>
      </c>
      <c r="F9" s="417">
        <v>16065765</v>
      </c>
      <c r="G9" s="414">
        <v>81.099999999999994</v>
      </c>
      <c r="H9" s="418">
        <v>17848819</v>
      </c>
      <c r="I9" s="416">
        <f>+ROUND(+H9/H$8*100,1)</f>
        <v>82.4</v>
      </c>
      <c r="J9" s="171">
        <v>1044135303</v>
      </c>
      <c r="K9" s="172">
        <f>+ROUND(+J9/J$8*100,1)</f>
        <v>92.8</v>
      </c>
    </row>
    <row r="10" spans="1:11" ht="15" customHeight="1" x14ac:dyDescent="0.4">
      <c r="B10" s="67" t="s">
        <v>317</v>
      </c>
      <c r="C10" s="240"/>
      <c r="D10" s="221">
        <v>29110</v>
      </c>
      <c r="E10" s="220">
        <v>0.2</v>
      </c>
      <c r="F10" s="417">
        <v>30208</v>
      </c>
      <c r="G10" s="414">
        <v>0.2</v>
      </c>
      <c r="H10" s="418">
        <v>31175</v>
      </c>
      <c r="I10" s="416">
        <f>+ROUND(+H10/H$8*100,1)</f>
        <v>0.1</v>
      </c>
      <c r="J10" s="171">
        <v>4037265</v>
      </c>
      <c r="K10" s="172">
        <f>+ROUND(+J10/J$8*100,1)</f>
        <v>0.4</v>
      </c>
    </row>
    <row r="11" spans="1:11" ht="15" customHeight="1" x14ac:dyDescent="0.4">
      <c r="B11" s="67" t="s">
        <v>318</v>
      </c>
      <c r="C11" s="240"/>
      <c r="D11" s="221">
        <v>3491639</v>
      </c>
      <c r="E11" s="220">
        <v>18.3</v>
      </c>
      <c r="F11" s="417">
        <v>3711703</v>
      </c>
      <c r="G11" s="414">
        <v>18.7</v>
      </c>
      <c r="H11" s="418">
        <v>3760566</v>
      </c>
      <c r="I11" s="416">
        <f>+ROUND(+H11/H$8*100,1)</f>
        <v>17.399999999999999</v>
      </c>
      <c r="J11" s="171">
        <v>76219533</v>
      </c>
      <c r="K11" s="172">
        <f>+ROUND(+J11/J$8*100,1)</f>
        <v>6.8</v>
      </c>
    </row>
    <row r="12" spans="1:11" ht="15" customHeight="1" x14ac:dyDescent="0.4">
      <c r="B12" s="67" t="s">
        <v>319</v>
      </c>
      <c r="C12" s="240"/>
      <c r="D12" s="419" t="s">
        <v>56</v>
      </c>
      <c r="E12" s="420" t="s">
        <v>56</v>
      </c>
      <c r="F12" s="421" t="s">
        <v>56</v>
      </c>
      <c r="G12" s="421" t="s">
        <v>56</v>
      </c>
      <c r="H12" s="422" t="s">
        <v>57</v>
      </c>
      <c r="I12" s="416" t="s">
        <v>56</v>
      </c>
      <c r="J12" s="423" t="s">
        <v>57</v>
      </c>
      <c r="K12" s="172" t="s">
        <v>56</v>
      </c>
    </row>
    <row r="13" spans="1:11" ht="15" customHeight="1" x14ac:dyDescent="0.4">
      <c r="B13" s="67" t="s">
        <v>320</v>
      </c>
      <c r="C13" s="240"/>
      <c r="D13" s="419" t="s">
        <v>56</v>
      </c>
      <c r="E13" s="420" t="s">
        <v>56</v>
      </c>
      <c r="F13" s="421" t="s">
        <v>56</v>
      </c>
      <c r="G13" s="421" t="s">
        <v>56</v>
      </c>
      <c r="H13" s="422" t="s">
        <v>57</v>
      </c>
      <c r="I13" s="416" t="s">
        <v>56</v>
      </c>
      <c r="J13" s="171">
        <v>472000</v>
      </c>
      <c r="K13" s="172">
        <f>+ROUND(+J13/J$8*100,1)</f>
        <v>0</v>
      </c>
    </row>
    <row r="14" spans="1:11" ht="15" customHeight="1" x14ac:dyDescent="0.4">
      <c r="B14" s="67" t="s">
        <v>321</v>
      </c>
      <c r="C14" s="240"/>
      <c r="D14" s="424">
        <v>5682</v>
      </c>
      <c r="E14" s="420">
        <v>0</v>
      </c>
      <c r="F14" s="425">
        <v>8511</v>
      </c>
      <c r="G14" s="421">
        <v>0</v>
      </c>
      <c r="H14" s="426">
        <v>8188</v>
      </c>
      <c r="I14" s="416">
        <f>+ROUND(+H14/H$8*100,1)</f>
        <v>0</v>
      </c>
      <c r="J14" s="171">
        <v>311788</v>
      </c>
      <c r="K14" s="172">
        <f>+ROUND(+J14/J$8*100,1)</f>
        <v>0</v>
      </c>
    </row>
    <row r="15" spans="1:11" ht="6.75" customHeight="1" thickBot="1" x14ac:dyDescent="0.45">
      <c r="A15" s="38"/>
      <c r="B15" s="38"/>
      <c r="C15" s="42"/>
      <c r="D15" s="38"/>
      <c r="E15" s="228"/>
      <c r="F15" s="427"/>
      <c r="G15" s="428"/>
      <c r="H15" s="429"/>
      <c r="I15" s="430"/>
      <c r="J15" s="52"/>
      <c r="K15" s="158"/>
    </row>
    <row r="16" spans="1:11" ht="2.1" customHeight="1" x14ac:dyDescent="0.4">
      <c r="D16" s="6"/>
      <c r="E16" s="6"/>
      <c r="F16" s="6"/>
      <c r="G16" s="6"/>
      <c r="H16" s="6"/>
      <c r="I16" s="6"/>
      <c r="J16" s="4"/>
      <c r="K16" s="4"/>
    </row>
    <row r="17" spans="1:11" x14ac:dyDescent="0.4">
      <c r="A17" s="7" t="s">
        <v>18</v>
      </c>
      <c r="C17" s="7"/>
      <c r="D17" s="6"/>
      <c r="E17" s="6"/>
      <c r="F17" s="7"/>
      <c r="G17" s="6"/>
      <c r="H17" s="7"/>
      <c r="I17" s="6"/>
      <c r="J17" s="4"/>
      <c r="K17" s="4"/>
    </row>
  </sheetData>
  <mergeCells count="4">
    <mergeCell ref="D5:E5"/>
    <mergeCell ref="F5:G5"/>
    <mergeCell ref="H5:I5"/>
    <mergeCell ref="J5:K5"/>
  </mergeCells>
  <phoneticPr fontId="3"/>
  <pageMargins left="0.62992125984251968" right="0.55000000000000004" top="0.47244094488188981" bottom="0.39370078740157483" header="0.51181102362204722" footer="0.51181102362204722"/>
  <pageSetup paperSize="9" scale="96" fitToHeight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V19"/>
  <sheetViews>
    <sheetView showGridLines="0" zoomScaleNormal="100" workbookViewId="0">
      <selection activeCell="O19" sqref="O19"/>
    </sheetView>
  </sheetViews>
  <sheetFormatPr defaultColWidth="6.125" defaultRowHeight="10.5" x14ac:dyDescent="0.4"/>
  <cols>
    <col min="1" max="1" width="1.625" style="6" customWidth="1"/>
    <col min="2" max="2" width="17.125" style="6" customWidth="1"/>
    <col min="3" max="3" width="1.625" style="6" customWidth="1"/>
    <col min="4" max="4" width="9.625" style="6" customWidth="1"/>
    <col min="5" max="5" width="6.125" style="6" customWidth="1"/>
    <col min="6" max="6" width="9.625" style="6" customWidth="1"/>
    <col min="7" max="7" width="6.125" style="6" customWidth="1"/>
    <col min="8" max="8" width="9.625" style="6" customWidth="1"/>
    <col min="9" max="9" width="6.125" style="6" customWidth="1"/>
    <col min="10" max="10" width="10.5" style="4" bestFit="1" customWidth="1"/>
    <col min="11" max="12" width="6.125" style="4" customWidth="1"/>
    <col min="13" max="18" width="6.125" style="6" customWidth="1"/>
    <col min="19" max="19" width="7.875" style="6" customWidth="1"/>
    <col min="20" max="20" width="13.75" style="6" customWidth="1"/>
    <col min="21" max="21" width="13" style="6" customWidth="1"/>
    <col min="22" max="22" width="10.125" style="6" customWidth="1"/>
    <col min="23" max="16384" width="6.125" style="6"/>
  </cols>
  <sheetData>
    <row r="1" spans="1:22" ht="24.75" customHeight="1" x14ac:dyDescent="0.4">
      <c r="A1" s="262" t="s">
        <v>322</v>
      </c>
      <c r="B1" s="431"/>
      <c r="C1" s="1"/>
    </row>
    <row r="2" spans="1:22" ht="24.75" customHeight="1" x14ac:dyDescent="0.4">
      <c r="A2" s="262"/>
      <c r="B2" s="431"/>
      <c r="C2" s="1"/>
    </row>
    <row r="3" spans="1:22" ht="9.75" customHeight="1" x14ac:dyDescent="0.4">
      <c r="A3" s="281"/>
      <c r="B3" s="281"/>
      <c r="C3" s="281"/>
      <c r="D3" s="281"/>
      <c r="E3" s="281"/>
      <c r="F3" s="281"/>
      <c r="G3" s="281"/>
      <c r="H3" s="281"/>
      <c r="I3" s="281"/>
      <c r="J3" s="406"/>
      <c r="K3" s="407" t="s">
        <v>296</v>
      </c>
    </row>
    <row r="4" spans="1:22" ht="2.1" customHeight="1" thickBot="1" x14ac:dyDescent="0.45">
      <c r="A4" s="281"/>
      <c r="B4" s="281"/>
      <c r="C4" s="281"/>
      <c r="D4" s="281"/>
      <c r="E4" s="281"/>
      <c r="F4" s="281"/>
      <c r="G4" s="281"/>
      <c r="H4" s="281"/>
      <c r="I4" s="281"/>
      <c r="J4" s="406"/>
      <c r="K4" s="407"/>
    </row>
    <row r="5" spans="1:22" ht="18" customHeight="1" x14ac:dyDescent="0.4">
      <c r="A5" s="432"/>
      <c r="B5" s="433" t="s">
        <v>2</v>
      </c>
      <c r="C5" s="434"/>
      <c r="D5" s="647">
        <v>29</v>
      </c>
      <c r="E5" s="648"/>
      <c r="F5" s="643">
        <v>30</v>
      </c>
      <c r="G5" s="644"/>
      <c r="H5" s="562" t="s">
        <v>21</v>
      </c>
      <c r="I5" s="563"/>
      <c r="J5" s="649" t="s">
        <v>314</v>
      </c>
      <c r="K5" s="650" t="s">
        <v>34</v>
      </c>
    </row>
    <row r="6" spans="1:22" ht="18" customHeight="1" x14ac:dyDescent="0.4">
      <c r="A6" s="435"/>
      <c r="B6" s="436" t="s">
        <v>22</v>
      </c>
      <c r="C6" s="437"/>
      <c r="D6" s="438"/>
      <c r="E6" s="439" t="s">
        <v>35</v>
      </c>
      <c r="F6" s="408"/>
      <c r="G6" s="409" t="s">
        <v>35</v>
      </c>
      <c r="H6" s="116"/>
      <c r="I6" s="117" t="s">
        <v>35</v>
      </c>
      <c r="J6" s="440"/>
      <c r="K6" s="118" t="s">
        <v>35</v>
      </c>
    </row>
    <row r="7" spans="1:22" ht="3" customHeight="1" x14ac:dyDescent="0.4">
      <c r="A7" s="281"/>
      <c r="B7" s="281"/>
      <c r="C7" s="441"/>
      <c r="D7" s="281"/>
      <c r="E7" s="442"/>
      <c r="F7" s="411"/>
      <c r="G7" s="412"/>
      <c r="H7" s="81"/>
      <c r="I7" s="124"/>
      <c r="J7" s="126"/>
      <c r="K7" s="126"/>
    </row>
    <row r="8" spans="1:22" ht="20.100000000000001" customHeight="1" x14ac:dyDescent="0.4">
      <c r="A8" s="281"/>
      <c r="B8" s="443" t="s">
        <v>315</v>
      </c>
      <c r="C8" s="444"/>
      <c r="D8" s="445">
        <v>332683203</v>
      </c>
      <c r="E8" s="446">
        <v>100</v>
      </c>
      <c r="F8" s="445">
        <v>399823578</v>
      </c>
      <c r="G8" s="446">
        <v>100</v>
      </c>
      <c r="H8" s="447">
        <f>SUM(H9:H11)</f>
        <v>377045905</v>
      </c>
      <c r="I8" s="448">
        <f>SUM(I9:I11)</f>
        <v>100</v>
      </c>
      <c r="J8" s="449">
        <f>SUM(J9:J11)</f>
        <v>1989961524</v>
      </c>
      <c r="K8" s="450">
        <f>SUM(K9:K11)</f>
        <v>100</v>
      </c>
      <c r="T8" s="403"/>
      <c r="U8" s="451"/>
      <c r="V8" s="452"/>
    </row>
    <row r="9" spans="1:22" ht="15" customHeight="1" x14ac:dyDescent="0.4">
      <c r="A9" s="281"/>
      <c r="B9" s="453" t="s">
        <v>323</v>
      </c>
      <c r="C9" s="444"/>
      <c r="D9" s="417">
        <v>160903906</v>
      </c>
      <c r="E9" s="414">
        <v>48.4</v>
      </c>
      <c r="F9" s="417">
        <v>216348103</v>
      </c>
      <c r="G9" s="414">
        <v>54.1</v>
      </c>
      <c r="H9" s="418">
        <v>183839471</v>
      </c>
      <c r="I9" s="416">
        <f>ROUND(H9/H$8*100,1)</f>
        <v>48.8</v>
      </c>
      <c r="J9" s="449">
        <v>715047645</v>
      </c>
      <c r="K9" s="454">
        <f>ROUND(J9/J$8*100,1)</f>
        <v>35.9</v>
      </c>
      <c r="T9" s="403"/>
      <c r="U9" s="403"/>
      <c r="V9" s="452"/>
    </row>
    <row r="10" spans="1:22" ht="15" customHeight="1" x14ac:dyDescent="0.4">
      <c r="A10" s="281"/>
      <c r="B10" s="443" t="s">
        <v>324</v>
      </c>
      <c r="C10" s="444"/>
      <c r="D10" s="417">
        <v>171779297</v>
      </c>
      <c r="E10" s="414">
        <v>51.6</v>
      </c>
      <c r="F10" s="417">
        <v>183475475</v>
      </c>
      <c r="G10" s="414">
        <v>45.9</v>
      </c>
      <c r="H10" s="418">
        <v>193206434</v>
      </c>
      <c r="I10" s="416">
        <f>ROUND(H10/H$8*100,1)</f>
        <v>51.2</v>
      </c>
      <c r="J10" s="449">
        <v>1274913879</v>
      </c>
      <c r="K10" s="454">
        <f>ROUND(J10/J$8*100,1)</f>
        <v>64.099999999999994</v>
      </c>
      <c r="T10" s="403"/>
      <c r="U10" s="403"/>
      <c r="V10" s="452"/>
    </row>
    <row r="11" spans="1:22" ht="15" customHeight="1" x14ac:dyDescent="0.4">
      <c r="A11" s="281"/>
      <c r="B11" s="443" t="s">
        <v>325</v>
      </c>
      <c r="C11" s="444"/>
      <c r="D11" s="455" t="s">
        <v>56</v>
      </c>
      <c r="E11" s="456" t="s">
        <v>56</v>
      </c>
      <c r="F11" s="457" t="s">
        <v>56</v>
      </c>
      <c r="G11" s="458" t="s">
        <v>56</v>
      </c>
      <c r="H11" s="148" t="s">
        <v>56</v>
      </c>
      <c r="I11" s="459" t="s">
        <v>58</v>
      </c>
      <c r="J11" s="460" t="s">
        <v>56</v>
      </c>
      <c r="K11" s="461" t="s">
        <v>58</v>
      </c>
    </row>
    <row r="12" spans="1:22" ht="6.75" customHeight="1" thickBot="1" x14ac:dyDescent="0.45">
      <c r="A12" s="462"/>
      <c r="B12" s="462"/>
      <c r="C12" s="463"/>
      <c r="D12" s="462"/>
      <c r="E12" s="464"/>
      <c r="F12" s="427"/>
      <c r="G12" s="428"/>
      <c r="H12" s="429"/>
      <c r="I12" s="430"/>
      <c r="J12" s="465"/>
      <c r="K12" s="465"/>
    </row>
    <row r="13" spans="1:22" ht="2.1" customHeight="1" x14ac:dyDescent="0.4">
      <c r="A13" s="281"/>
      <c r="B13" s="281"/>
      <c r="C13" s="281"/>
      <c r="D13" s="281"/>
      <c r="E13" s="281"/>
      <c r="F13" s="281"/>
      <c r="G13" s="281"/>
      <c r="H13" s="281"/>
      <c r="I13" s="281"/>
      <c r="J13" s="406"/>
      <c r="K13" s="406"/>
    </row>
    <row r="14" spans="1:22" x14ac:dyDescent="0.4">
      <c r="A14" s="280" t="s">
        <v>326</v>
      </c>
      <c r="B14" s="281"/>
      <c r="C14" s="280"/>
      <c r="D14" s="280" t="s">
        <v>327</v>
      </c>
      <c r="E14" s="281"/>
      <c r="F14" s="281"/>
      <c r="G14" s="281"/>
      <c r="H14" s="281"/>
      <c r="I14" s="281"/>
      <c r="J14" s="406"/>
      <c r="K14" s="406"/>
    </row>
    <row r="15" spans="1:22" x14ac:dyDescent="0.4">
      <c r="A15" s="281"/>
      <c r="B15" s="281"/>
      <c r="C15" s="281"/>
      <c r="D15" s="280" t="s">
        <v>328</v>
      </c>
      <c r="E15" s="281"/>
      <c r="F15" s="281"/>
      <c r="G15" s="281"/>
      <c r="H15" s="281"/>
      <c r="I15" s="281"/>
      <c r="J15" s="406"/>
      <c r="K15" s="406"/>
    </row>
    <row r="16" spans="1:22" x14ac:dyDescent="0.4">
      <c r="A16" s="466"/>
      <c r="B16" s="466"/>
      <c r="C16" s="466"/>
      <c r="D16" s="281"/>
      <c r="E16" s="467" t="s">
        <v>329</v>
      </c>
      <c r="F16" s="281"/>
      <c r="G16" s="281"/>
      <c r="H16" s="466"/>
      <c r="I16" s="466"/>
      <c r="J16" s="468"/>
      <c r="K16" s="468"/>
    </row>
    <row r="18" spans="4:4" x14ac:dyDescent="0.4">
      <c r="D18" s="469"/>
    </row>
    <row r="19" spans="4:4" x14ac:dyDescent="0.4">
      <c r="D19" s="469"/>
    </row>
  </sheetData>
  <mergeCells count="4">
    <mergeCell ref="D5:E5"/>
    <mergeCell ref="F5:G5"/>
    <mergeCell ref="H5:I5"/>
    <mergeCell ref="J5:K5"/>
  </mergeCells>
  <phoneticPr fontId="3"/>
  <pageMargins left="0.62992125984251968" right="0.55000000000000004" top="0.47244094488188981" bottom="0.39370078740157483" header="0.51181102362204722" footer="0.51181102362204722"/>
  <pageSetup paperSize="9" scale="91" fitToHeight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L31"/>
  <sheetViews>
    <sheetView showGridLines="0" zoomScaleNormal="100" workbookViewId="0">
      <selection activeCell="K33" sqref="K33"/>
    </sheetView>
  </sheetViews>
  <sheetFormatPr defaultColWidth="6.125" defaultRowHeight="10.5" x14ac:dyDescent="0.4"/>
  <cols>
    <col min="1" max="1" width="1.625" style="281" customWidth="1"/>
    <col min="2" max="2" width="3.125" style="281" customWidth="1"/>
    <col min="3" max="3" width="12.125" style="281" customWidth="1"/>
    <col min="4" max="4" width="1.625" style="281" customWidth="1"/>
    <col min="5" max="5" width="10.625" style="473" customWidth="1"/>
    <col min="6" max="6" width="6.125" style="473" customWidth="1"/>
    <col min="7" max="7" width="10.625" style="473" customWidth="1"/>
    <col min="8" max="8" width="6.125" style="473" customWidth="1"/>
    <col min="9" max="9" width="10.625" style="281" customWidth="1"/>
    <col min="10" max="10" width="6.125" style="281" customWidth="1"/>
    <col min="11" max="11" width="13.75" style="475" customWidth="1"/>
    <col min="12" max="12" width="6.75" style="475" bestFit="1" customWidth="1"/>
    <col min="13" max="21" width="6.125" style="281"/>
    <col min="22" max="22" width="6.375" style="281" customWidth="1"/>
    <col min="23" max="16384" width="6.125" style="281"/>
  </cols>
  <sheetData>
    <row r="1" spans="1:12" ht="24.75" customHeight="1" x14ac:dyDescent="0.4">
      <c r="A1" s="470" t="s">
        <v>330</v>
      </c>
      <c r="B1" s="470"/>
      <c r="C1" s="471"/>
      <c r="D1" s="472"/>
      <c r="I1" s="474"/>
      <c r="J1" s="474"/>
    </row>
    <row r="2" spans="1:12" ht="17.25" customHeight="1" x14ac:dyDescent="0.4">
      <c r="A2" s="470"/>
      <c r="B2" s="470"/>
      <c r="C2" s="471"/>
      <c r="D2" s="472"/>
      <c r="I2" s="474"/>
      <c r="J2" s="474"/>
    </row>
    <row r="3" spans="1:12" ht="9.75" customHeight="1" x14ac:dyDescent="0.4">
      <c r="L3" s="476" t="s">
        <v>296</v>
      </c>
    </row>
    <row r="4" spans="1:12" ht="2.1" customHeight="1" thickBot="1" x14ac:dyDescent="0.45">
      <c r="L4" s="476"/>
    </row>
    <row r="5" spans="1:12" ht="18" customHeight="1" x14ac:dyDescent="0.4">
      <c r="A5" s="432"/>
      <c r="B5" s="653" t="s">
        <v>2</v>
      </c>
      <c r="C5" s="654"/>
      <c r="D5" s="434"/>
      <c r="E5" s="655">
        <v>29</v>
      </c>
      <c r="F5" s="656"/>
      <c r="G5" s="657">
        <v>30</v>
      </c>
      <c r="H5" s="658"/>
      <c r="I5" s="562" t="s">
        <v>21</v>
      </c>
      <c r="J5" s="563"/>
      <c r="K5" s="649" t="s">
        <v>314</v>
      </c>
      <c r="L5" s="650" t="s">
        <v>34</v>
      </c>
    </row>
    <row r="6" spans="1:12" ht="18" customHeight="1" x14ac:dyDescent="0.4">
      <c r="A6" s="435"/>
      <c r="B6" s="659" t="s">
        <v>22</v>
      </c>
      <c r="C6" s="660"/>
      <c r="D6" s="437"/>
      <c r="E6" s="477"/>
      <c r="F6" s="478" t="s">
        <v>35</v>
      </c>
      <c r="G6" s="479"/>
      <c r="H6" s="480" t="s">
        <v>35</v>
      </c>
      <c r="I6" s="481"/>
      <c r="J6" s="117" t="s">
        <v>35</v>
      </c>
      <c r="K6" s="482"/>
      <c r="L6" s="483" t="s">
        <v>35</v>
      </c>
    </row>
    <row r="7" spans="1:12" ht="6.75" customHeight="1" x14ac:dyDescent="0.4">
      <c r="D7" s="441"/>
      <c r="E7" s="484"/>
      <c r="F7" s="485"/>
      <c r="G7" s="486"/>
      <c r="H7" s="487"/>
      <c r="I7" s="81"/>
      <c r="J7" s="124"/>
      <c r="K7" s="488"/>
      <c r="L7" s="489"/>
    </row>
    <row r="8" spans="1:12" ht="12.6" customHeight="1" x14ac:dyDescent="0.4">
      <c r="B8" s="651" t="s">
        <v>315</v>
      </c>
      <c r="C8" s="651"/>
      <c r="D8" s="444"/>
      <c r="E8" s="490">
        <v>701884422</v>
      </c>
      <c r="F8" s="491">
        <v>100</v>
      </c>
      <c r="G8" s="490">
        <v>836259747</v>
      </c>
      <c r="H8" s="491">
        <v>100</v>
      </c>
      <c r="I8" s="418">
        <f>SUM(I9,I12,I13,I16:I28)</f>
        <v>798054415</v>
      </c>
      <c r="J8" s="448">
        <v>100</v>
      </c>
      <c r="K8" s="492">
        <f>SUM(K9,K12,K13,K16:K28)</f>
        <v>4692436003</v>
      </c>
      <c r="L8" s="493">
        <v>100</v>
      </c>
    </row>
    <row r="9" spans="1:12" ht="12.6" customHeight="1" x14ac:dyDescent="0.4">
      <c r="B9" s="652" t="s">
        <v>331</v>
      </c>
      <c r="C9" s="494" t="s">
        <v>315</v>
      </c>
      <c r="D9" s="444"/>
      <c r="E9" s="490">
        <v>226594706</v>
      </c>
      <c r="F9" s="491">
        <v>32.299999999999997</v>
      </c>
      <c r="G9" s="490">
        <v>301643400</v>
      </c>
      <c r="H9" s="491">
        <v>36.1</v>
      </c>
      <c r="I9" s="418">
        <f>SUM(I10:I11)</f>
        <v>259184816</v>
      </c>
      <c r="J9" s="448">
        <f>ROUND(I9/I$8*100,1)</f>
        <v>32.5</v>
      </c>
      <c r="K9" s="492">
        <f>SUM(K10:K11)</f>
        <v>1711636237</v>
      </c>
      <c r="L9" s="493">
        <f t="shared" ref="L9:L23" si="0">ROUND(K9/K$8*100,1)</f>
        <v>36.5</v>
      </c>
    </row>
    <row r="10" spans="1:12" ht="12.6" customHeight="1" x14ac:dyDescent="0.4">
      <c r="B10" s="652"/>
      <c r="C10" s="494" t="s">
        <v>332</v>
      </c>
      <c r="D10" s="444"/>
      <c r="E10" s="490">
        <v>10296154</v>
      </c>
      <c r="F10" s="491">
        <v>1.5</v>
      </c>
      <c r="G10" s="490">
        <v>10648755</v>
      </c>
      <c r="H10" s="491">
        <v>1.3</v>
      </c>
      <c r="I10" s="418">
        <v>11814130</v>
      </c>
      <c r="J10" s="448">
        <f>ROUND(I10/I$8*100,1)</f>
        <v>1.5</v>
      </c>
      <c r="K10" s="492">
        <v>749482543</v>
      </c>
      <c r="L10" s="493">
        <f t="shared" si="0"/>
        <v>16</v>
      </c>
    </row>
    <row r="11" spans="1:12" ht="12.6" customHeight="1" x14ac:dyDescent="0.4">
      <c r="B11" s="652"/>
      <c r="C11" s="494" t="s">
        <v>333</v>
      </c>
      <c r="D11" s="444"/>
      <c r="E11" s="490">
        <v>216298552</v>
      </c>
      <c r="F11" s="491">
        <v>30.8</v>
      </c>
      <c r="G11" s="490">
        <v>290994645</v>
      </c>
      <c r="H11" s="491">
        <v>34.799999999999997</v>
      </c>
      <c r="I11" s="418">
        <v>247370686</v>
      </c>
      <c r="J11" s="448">
        <f>ROUND(I11/I$8*100,1)</f>
        <v>31</v>
      </c>
      <c r="K11" s="492">
        <v>962153694</v>
      </c>
      <c r="L11" s="493">
        <f t="shared" si="0"/>
        <v>20.5</v>
      </c>
    </row>
    <row r="12" spans="1:12" ht="12.6" customHeight="1" x14ac:dyDescent="0.4">
      <c r="B12" s="651" t="s">
        <v>334</v>
      </c>
      <c r="C12" s="651"/>
      <c r="D12" s="444"/>
      <c r="E12" s="495" t="s">
        <v>56</v>
      </c>
      <c r="F12" s="496" t="s">
        <v>56</v>
      </c>
      <c r="G12" s="495" t="s">
        <v>56</v>
      </c>
      <c r="H12" s="496" t="s">
        <v>56</v>
      </c>
      <c r="I12" s="497" t="s">
        <v>56</v>
      </c>
      <c r="J12" s="422" t="s">
        <v>58</v>
      </c>
      <c r="K12" s="492">
        <v>7002190</v>
      </c>
      <c r="L12" s="493">
        <f t="shared" si="0"/>
        <v>0.1</v>
      </c>
    </row>
    <row r="13" spans="1:12" ht="12.6" customHeight="1" x14ac:dyDescent="0.4">
      <c r="B13" s="652" t="s">
        <v>335</v>
      </c>
      <c r="C13" s="494" t="s">
        <v>315</v>
      </c>
      <c r="D13" s="444"/>
      <c r="E13" s="490">
        <v>238883570</v>
      </c>
      <c r="F13" s="491">
        <v>34</v>
      </c>
      <c r="G13" s="490">
        <v>283645886</v>
      </c>
      <c r="H13" s="491">
        <v>33.9</v>
      </c>
      <c r="I13" s="418">
        <v>275294120</v>
      </c>
      <c r="J13" s="448">
        <f>ROUND(I13/I$8*100,1)</f>
        <v>34.5</v>
      </c>
      <c r="K13" s="492">
        <v>1207636785</v>
      </c>
      <c r="L13" s="493">
        <f t="shared" si="0"/>
        <v>25.7</v>
      </c>
    </row>
    <row r="14" spans="1:12" ht="12.6" customHeight="1" x14ac:dyDescent="0.4">
      <c r="B14" s="652"/>
      <c r="C14" s="494" t="s">
        <v>332</v>
      </c>
      <c r="D14" s="444"/>
      <c r="E14" s="490">
        <v>4417846</v>
      </c>
      <c r="F14" s="491">
        <v>0.6</v>
      </c>
      <c r="G14" s="490">
        <v>4637818</v>
      </c>
      <c r="H14" s="491">
        <v>0.6</v>
      </c>
      <c r="I14" s="418">
        <v>4787030</v>
      </c>
      <c r="J14" s="448">
        <f>ROUND(I14/I$8*100,1)</f>
        <v>0.6</v>
      </c>
      <c r="K14" s="492">
        <v>43085567</v>
      </c>
      <c r="L14" s="493">
        <f t="shared" si="0"/>
        <v>0.9</v>
      </c>
    </row>
    <row r="15" spans="1:12" ht="12.6" customHeight="1" x14ac:dyDescent="0.4">
      <c r="B15" s="652"/>
      <c r="C15" s="494" t="s">
        <v>333</v>
      </c>
      <c r="D15" s="444"/>
      <c r="E15" s="490">
        <v>234465724</v>
      </c>
      <c r="F15" s="491">
        <v>33.4</v>
      </c>
      <c r="G15" s="490">
        <v>279008068</v>
      </c>
      <c r="H15" s="491">
        <v>33.4</v>
      </c>
      <c r="I15" s="418">
        <v>270507090</v>
      </c>
      <c r="J15" s="448">
        <f>ROUND(I15/I$8*100,1)</f>
        <v>33.9</v>
      </c>
      <c r="K15" s="492">
        <v>1164551218</v>
      </c>
      <c r="L15" s="493">
        <f t="shared" si="0"/>
        <v>24.8</v>
      </c>
    </row>
    <row r="16" spans="1:12" ht="12.6" customHeight="1" x14ac:dyDescent="0.4">
      <c r="B16" s="651" t="s">
        <v>336</v>
      </c>
      <c r="C16" s="651"/>
      <c r="D16" s="444"/>
      <c r="E16" s="490">
        <v>5203375</v>
      </c>
      <c r="F16" s="491">
        <v>0.7</v>
      </c>
      <c r="G16" s="490">
        <v>4264521</v>
      </c>
      <c r="H16" s="491">
        <v>0.5</v>
      </c>
      <c r="I16" s="418">
        <v>4095561</v>
      </c>
      <c r="J16" s="448">
        <f>ROUND(I16/I$8*100,1)</f>
        <v>0.5</v>
      </c>
      <c r="K16" s="492">
        <v>72546573</v>
      </c>
      <c r="L16" s="493">
        <f t="shared" si="0"/>
        <v>1.5</v>
      </c>
    </row>
    <row r="17" spans="1:12" ht="12.6" customHeight="1" x14ac:dyDescent="0.4">
      <c r="B17" s="651" t="s">
        <v>337</v>
      </c>
      <c r="C17" s="651"/>
      <c r="D17" s="444"/>
      <c r="E17" s="495" t="s">
        <v>56</v>
      </c>
      <c r="F17" s="496" t="s">
        <v>56</v>
      </c>
      <c r="G17" s="495" t="s">
        <v>56</v>
      </c>
      <c r="H17" s="496" t="s">
        <v>56</v>
      </c>
      <c r="I17" s="497" t="s">
        <v>56</v>
      </c>
      <c r="J17" s="422" t="s">
        <v>58</v>
      </c>
      <c r="K17" s="492">
        <v>16195870</v>
      </c>
      <c r="L17" s="493">
        <f t="shared" si="0"/>
        <v>0.3</v>
      </c>
    </row>
    <row r="18" spans="1:12" ht="12.6" customHeight="1" x14ac:dyDescent="0.4">
      <c r="B18" s="651" t="s">
        <v>338</v>
      </c>
      <c r="C18" s="651"/>
      <c r="D18" s="444"/>
      <c r="E18" s="495" t="s">
        <v>56</v>
      </c>
      <c r="F18" s="496" t="s">
        <v>56</v>
      </c>
      <c r="G18" s="495" t="s">
        <v>56</v>
      </c>
      <c r="H18" s="496" t="s">
        <v>56</v>
      </c>
      <c r="I18" s="497" t="s">
        <v>56</v>
      </c>
      <c r="J18" s="422" t="s">
        <v>58</v>
      </c>
      <c r="K18" s="492">
        <v>48560</v>
      </c>
      <c r="L18" s="493">
        <f t="shared" si="0"/>
        <v>0</v>
      </c>
    </row>
    <row r="19" spans="1:12" ht="12.6" customHeight="1" x14ac:dyDescent="0.4">
      <c r="B19" s="651" t="s">
        <v>339</v>
      </c>
      <c r="C19" s="651"/>
      <c r="D19" s="444"/>
      <c r="E19" s="495" t="s">
        <v>56</v>
      </c>
      <c r="F19" s="498" t="s">
        <v>56</v>
      </c>
      <c r="G19" s="495" t="s">
        <v>56</v>
      </c>
      <c r="H19" s="491" t="s">
        <v>56</v>
      </c>
      <c r="I19" s="497">
        <v>25</v>
      </c>
      <c r="J19" s="422" t="s">
        <v>58</v>
      </c>
      <c r="K19" s="492">
        <v>311</v>
      </c>
      <c r="L19" s="493">
        <f t="shared" si="0"/>
        <v>0</v>
      </c>
    </row>
    <row r="20" spans="1:12" ht="12.6" customHeight="1" x14ac:dyDescent="0.4">
      <c r="B20" s="651" t="s">
        <v>340</v>
      </c>
      <c r="C20" s="651"/>
      <c r="D20" s="444"/>
      <c r="E20" s="495" t="s">
        <v>56</v>
      </c>
      <c r="F20" s="496" t="s">
        <v>56</v>
      </c>
      <c r="G20" s="495" t="s">
        <v>56</v>
      </c>
      <c r="H20" s="496" t="s">
        <v>56</v>
      </c>
      <c r="I20" s="497" t="s">
        <v>56</v>
      </c>
      <c r="J20" s="422" t="s">
        <v>58</v>
      </c>
      <c r="K20" s="492">
        <v>37559240</v>
      </c>
      <c r="L20" s="493">
        <f t="shared" si="0"/>
        <v>0.8</v>
      </c>
    </row>
    <row r="21" spans="1:12" ht="12.6" customHeight="1" x14ac:dyDescent="0.4">
      <c r="B21" s="651" t="s">
        <v>341</v>
      </c>
      <c r="C21" s="651"/>
      <c r="D21" s="444"/>
      <c r="E21" s="490">
        <v>23977</v>
      </c>
      <c r="F21" s="491">
        <v>0</v>
      </c>
      <c r="G21" s="490">
        <v>23537</v>
      </c>
      <c r="H21" s="491">
        <v>0</v>
      </c>
      <c r="I21" s="418">
        <v>22606</v>
      </c>
      <c r="J21" s="448">
        <f>ROUND(I21/I$8*100,1)</f>
        <v>0</v>
      </c>
      <c r="K21" s="492">
        <v>2594176</v>
      </c>
      <c r="L21" s="493">
        <f t="shared" si="0"/>
        <v>0.1</v>
      </c>
    </row>
    <row r="22" spans="1:12" ht="12.6" customHeight="1" x14ac:dyDescent="0.4">
      <c r="B22" s="651" t="s">
        <v>342</v>
      </c>
      <c r="C22" s="651"/>
      <c r="D22" s="444"/>
      <c r="E22" s="495" t="s">
        <v>56</v>
      </c>
      <c r="F22" s="496" t="s">
        <v>56</v>
      </c>
      <c r="G22" s="495" t="s">
        <v>56</v>
      </c>
      <c r="H22" s="496" t="s">
        <v>56</v>
      </c>
      <c r="I22" s="497" t="s">
        <v>56</v>
      </c>
      <c r="J22" s="422" t="s">
        <v>58</v>
      </c>
      <c r="K22" s="492">
        <v>27</v>
      </c>
      <c r="L22" s="493">
        <f t="shared" si="0"/>
        <v>0</v>
      </c>
    </row>
    <row r="23" spans="1:12" ht="12.6" customHeight="1" x14ac:dyDescent="0.4">
      <c r="B23" s="651" t="s">
        <v>324</v>
      </c>
      <c r="C23" s="651"/>
      <c r="D23" s="444"/>
      <c r="E23" s="490">
        <v>171779297</v>
      </c>
      <c r="F23" s="491">
        <v>24.5</v>
      </c>
      <c r="G23" s="490">
        <v>183475475</v>
      </c>
      <c r="H23" s="491">
        <v>21.9</v>
      </c>
      <c r="I23" s="418">
        <v>193206434</v>
      </c>
      <c r="J23" s="448">
        <f>ROUND(I23/I$8*100,1)</f>
        <v>24.2</v>
      </c>
      <c r="K23" s="492">
        <v>1274913879</v>
      </c>
      <c r="L23" s="493">
        <f t="shared" si="0"/>
        <v>27.2</v>
      </c>
    </row>
    <row r="24" spans="1:12" ht="12.6" customHeight="1" x14ac:dyDescent="0.4">
      <c r="B24" s="651" t="s">
        <v>343</v>
      </c>
      <c r="C24" s="651"/>
      <c r="D24" s="444"/>
      <c r="E24" s="495" t="s">
        <v>56</v>
      </c>
      <c r="F24" s="496" t="s">
        <v>56</v>
      </c>
      <c r="G24" s="495" t="s">
        <v>56</v>
      </c>
      <c r="H24" s="496" t="s">
        <v>56</v>
      </c>
      <c r="I24" s="497" t="s">
        <v>56</v>
      </c>
      <c r="J24" s="422" t="s">
        <v>58</v>
      </c>
      <c r="K24" s="499" t="s">
        <v>56</v>
      </c>
      <c r="L24" s="500" t="s">
        <v>58</v>
      </c>
    </row>
    <row r="25" spans="1:12" ht="12.6" customHeight="1" x14ac:dyDescent="0.4">
      <c r="B25" s="651" t="s">
        <v>344</v>
      </c>
      <c r="C25" s="651"/>
      <c r="D25" s="444"/>
      <c r="E25" s="495" t="s">
        <v>56</v>
      </c>
      <c r="F25" s="496" t="s">
        <v>56</v>
      </c>
      <c r="G25" s="495" t="s">
        <v>56</v>
      </c>
      <c r="H25" s="496" t="s">
        <v>56</v>
      </c>
      <c r="I25" s="497" t="s">
        <v>56</v>
      </c>
      <c r="J25" s="422" t="s">
        <v>58</v>
      </c>
      <c r="K25" s="492">
        <v>1265</v>
      </c>
      <c r="L25" s="493">
        <f>ROUND(K25/K$8*100,1)</f>
        <v>0</v>
      </c>
    </row>
    <row r="26" spans="1:12" ht="12.6" customHeight="1" x14ac:dyDescent="0.4">
      <c r="B26" s="651" t="s">
        <v>345</v>
      </c>
      <c r="C26" s="651"/>
      <c r="D26" s="444"/>
      <c r="E26" s="490">
        <v>27451384</v>
      </c>
      <c r="F26" s="491">
        <v>3.9</v>
      </c>
      <c r="G26" s="490">
        <v>28465432</v>
      </c>
      <c r="H26" s="491">
        <v>3.4</v>
      </c>
      <c r="I26" s="418">
        <v>29630721</v>
      </c>
      <c r="J26" s="448">
        <f>ROUND(I26/I$8*100,1)</f>
        <v>3.7</v>
      </c>
      <c r="K26" s="492">
        <v>110917542</v>
      </c>
      <c r="L26" s="493">
        <f>ROUND(K26/K$8*100,1)</f>
        <v>2.4</v>
      </c>
    </row>
    <row r="27" spans="1:12" ht="12.6" customHeight="1" x14ac:dyDescent="0.4">
      <c r="B27" s="651" t="s">
        <v>346</v>
      </c>
      <c r="C27" s="651"/>
      <c r="D27" s="444"/>
      <c r="E27" s="490">
        <v>29587517</v>
      </c>
      <c r="F27" s="491">
        <v>4.2</v>
      </c>
      <c r="G27" s="490">
        <v>32074258</v>
      </c>
      <c r="H27" s="491">
        <v>3.8</v>
      </c>
      <c r="I27" s="418">
        <v>33912343</v>
      </c>
      <c r="J27" s="448">
        <f>ROUND(I27/I$8*100,1)</f>
        <v>4.2</v>
      </c>
      <c r="K27" s="492">
        <v>248675559</v>
      </c>
      <c r="L27" s="493">
        <f>ROUND(K27/K$8*100,1)</f>
        <v>5.3</v>
      </c>
    </row>
    <row r="28" spans="1:12" ht="12.6" customHeight="1" x14ac:dyDescent="0.4">
      <c r="B28" s="651" t="s">
        <v>347</v>
      </c>
      <c r="C28" s="651"/>
      <c r="D28" s="444"/>
      <c r="E28" s="490">
        <v>2360596</v>
      </c>
      <c r="F28" s="491">
        <v>0.3</v>
      </c>
      <c r="G28" s="490">
        <v>2667238</v>
      </c>
      <c r="H28" s="491">
        <v>0.3</v>
      </c>
      <c r="I28" s="418">
        <v>2707789</v>
      </c>
      <c r="J28" s="448">
        <f>ROUND(I28/I$8*100,1)</f>
        <v>0.3</v>
      </c>
      <c r="K28" s="492">
        <v>2707789</v>
      </c>
      <c r="L28" s="493">
        <f>ROUND(K28/K$8*100,1)</f>
        <v>0.1</v>
      </c>
    </row>
    <row r="29" spans="1:12" ht="6.75" customHeight="1" thickBot="1" x14ac:dyDescent="0.45">
      <c r="A29" s="462"/>
      <c r="B29" s="462"/>
      <c r="C29" s="462"/>
      <c r="D29" s="463"/>
      <c r="E29" s="501"/>
      <c r="F29" s="502"/>
      <c r="G29" s="503"/>
      <c r="H29" s="504"/>
      <c r="I29" s="429"/>
      <c r="J29" s="430"/>
      <c r="K29" s="505"/>
      <c r="L29" s="506"/>
    </row>
    <row r="30" spans="1:12" ht="2.1" customHeight="1" x14ac:dyDescent="0.4"/>
    <row r="31" spans="1:12" ht="9" customHeight="1" x14ac:dyDescent="0.4">
      <c r="A31" s="280" t="s">
        <v>348</v>
      </c>
      <c r="B31" s="280"/>
      <c r="D31" s="280"/>
      <c r="E31" s="507"/>
      <c r="G31" s="507"/>
      <c r="I31" s="508"/>
      <c r="K31" s="509"/>
    </row>
  </sheetData>
  <mergeCells count="23">
    <mergeCell ref="B6:C6"/>
    <mergeCell ref="B5:C5"/>
    <mergeCell ref="E5:F5"/>
    <mergeCell ref="G5:H5"/>
    <mergeCell ref="I5:J5"/>
    <mergeCell ref="K5:L5"/>
    <mergeCell ref="B23:C23"/>
    <mergeCell ref="B8:C8"/>
    <mergeCell ref="B9:B11"/>
    <mergeCell ref="B12:C12"/>
    <mergeCell ref="B13:B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</mergeCells>
  <phoneticPr fontId="3"/>
  <pageMargins left="0.62992125984251968" right="0.59055118110236227" top="0.47244094488188981" bottom="0.39370078740157483" header="0.51181102362204722" footer="0.51181102362204722"/>
  <pageSetup paperSize="9" scale="9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K21"/>
  <sheetViews>
    <sheetView showGridLines="0" zoomScaleNormal="100" workbookViewId="0"/>
  </sheetViews>
  <sheetFormatPr defaultColWidth="6.125" defaultRowHeight="10.5" x14ac:dyDescent="0.4"/>
  <cols>
    <col min="1" max="1" width="1.625" style="6" customWidth="1"/>
    <col min="2" max="2" width="20.625" style="6" customWidth="1"/>
    <col min="3" max="3" width="1.625" style="72" customWidth="1"/>
    <col min="4" max="4" width="13.625" style="72" customWidth="1"/>
    <col min="5" max="5" width="3.125" style="72" customWidth="1"/>
    <col min="6" max="6" width="13.625" style="73" customWidth="1"/>
    <col min="7" max="7" width="3.125" style="73" customWidth="1"/>
    <col min="8" max="8" width="13.625" style="73" customWidth="1"/>
    <col min="9" max="9" width="3.125" style="73" customWidth="1"/>
    <col min="10" max="10" width="13.625" style="4" customWidth="1"/>
    <col min="11" max="11" width="3.125" style="4" customWidth="1"/>
    <col min="12" max="16384" width="6.125" style="6"/>
  </cols>
  <sheetData>
    <row r="1" spans="1:11" ht="13.5" customHeight="1" x14ac:dyDescent="0.4">
      <c r="A1" s="1" t="s">
        <v>19</v>
      </c>
      <c r="B1" s="1"/>
      <c r="C1" s="71"/>
    </row>
    <row r="2" spans="1:11" ht="13.5" customHeight="1" x14ac:dyDescent="0.4">
      <c r="A2" s="74" t="s">
        <v>20</v>
      </c>
      <c r="B2" s="75"/>
      <c r="C2" s="71"/>
      <c r="F2" s="6"/>
      <c r="G2" s="6"/>
    </row>
    <row r="3" spans="1:11" ht="12.75" customHeight="1" x14ac:dyDescent="0.4"/>
    <row r="4" spans="1:11" ht="9.75" customHeight="1" x14ac:dyDescent="0.4">
      <c r="C4" s="6"/>
      <c r="D4" s="6"/>
      <c r="E4" s="6"/>
      <c r="F4" s="6"/>
      <c r="G4" s="6"/>
      <c r="H4" s="6"/>
      <c r="I4" s="6"/>
      <c r="K4" s="8" t="s">
        <v>1</v>
      </c>
    </row>
    <row r="5" spans="1:11" ht="2.1" customHeight="1" thickBot="1" x14ac:dyDescent="0.45">
      <c r="C5" s="6"/>
      <c r="D5" s="6"/>
      <c r="E5" s="6"/>
      <c r="F5" s="6"/>
      <c r="G5" s="6"/>
      <c r="H5" s="6"/>
      <c r="I5" s="6"/>
      <c r="K5" s="8"/>
    </row>
    <row r="6" spans="1:11" ht="14.25" customHeight="1" x14ac:dyDescent="0.4">
      <c r="A6" s="76"/>
      <c r="B6" s="63" t="s">
        <v>2</v>
      </c>
      <c r="C6" s="77"/>
      <c r="D6" s="548">
        <v>29</v>
      </c>
      <c r="E6" s="549"/>
      <c r="F6" s="552">
        <v>30</v>
      </c>
      <c r="G6" s="553"/>
      <c r="H6" s="562" t="s">
        <v>21</v>
      </c>
      <c r="I6" s="563"/>
      <c r="J6" s="566" t="s">
        <v>4</v>
      </c>
      <c r="K6" s="545"/>
    </row>
    <row r="7" spans="1:11" ht="14.25" customHeight="1" x14ac:dyDescent="0.4">
      <c r="A7" s="78"/>
      <c r="B7" s="79" t="s">
        <v>22</v>
      </c>
      <c r="C7" s="78"/>
      <c r="D7" s="550"/>
      <c r="E7" s="551"/>
      <c r="F7" s="560"/>
      <c r="G7" s="561"/>
      <c r="H7" s="564"/>
      <c r="I7" s="565"/>
      <c r="J7" s="567"/>
      <c r="K7" s="568"/>
    </row>
    <row r="8" spans="1:11" ht="6.75" customHeight="1" x14ac:dyDescent="0.4">
      <c r="C8" s="6"/>
      <c r="D8" s="80"/>
      <c r="E8" s="6"/>
      <c r="F8" s="64"/>
      <c r="G8" s="65"/>
      <c r="H8" s="81"/>
      <c r="I8" s="82"/>
      <c r="J8" s="83"/>
      <c r="K8" s="83"/>
    </row>
    <row r="9" spans="1:11" ht="12.95" customHeight="1" x14ac:dyDescent="0.4">
      <c r="B9" s="66" t="s">
        <v>6</v>
      </c>
      <c r="C9" s="66"/>
      <c r="D9" s="21">
        <v>52977413</v>
      </c>
      <c r="E9" s="84"/>
      <c r="F9" s="21">
        <v>58758104</v>
      </c>
      <c r="G9" s="23"/>
      <c r="H9" s="85">
        <v>59296029</v>
      </c>
      <c r="I9" s="86"/>
      <c r="J9" s="87">
        <v>4071060682</v>
      </c>
      <c r="K9" s="88"/>
    </row>
    <row r="10" spans="1:11" ht="12.95" customHeight="1" x14ac:dyDescent="0.4">
      <c r="B10" s="66" t="s">
        <v>8</v>
      </c>
      <c r="C10" s="66"/>
      <c r="D10" s="21">
        <v>50774114</v>
      </c>
      <c r="E10" s="84"/>
      <c r="F10" s="21">
        <v>56999295</v>
      </c>
      <c r="G10" s="23"/>
      <c r="H10" s="85">
        <v>55961131</v>
      </c>
      <c r="I10" s="86"/>
      <c r="J10" s="87">
        <v>3916271750</v>
      </c>
      <c r="K10" s="88"/>
    </row>
    <row r="11" spans="1:11" ht="12.95" customHeight="1" x14ac:dyDescent="0.4">
      <c r="B11" s="66" t="s">
        <v>23</v>
      </c>
      <c r="C11" s="66"/>
      <c r="D11" s="89">
        <v>2203299</v>
      </c>
      <c r="E11" s="84"/>
      <c r="F11" s="89">
        <v>1758809</v>
      </c>
      <c r="G11" s="23"/>
      <c r="H11" s="90">
        <f>+H9-H10</f>
        <v>3334898</v>
      </c>
      <c r="I11" s="86"/>
      <c r="J11" s="91">
        <f>+J9-J10</f>
        <v>154788932</v>
      </c>
      <c r="K11" s="88"/>
    </row>
    <row r="12" spans="1:11" ht="12.95" customHeight="1" x14ac:dyDescent="0.4">
      <c r="B12" s="66" t="s">
        <v>24</v>
      </c>
      <c r="C12" s="66"/>
      <c r="D12" s="21">
        <v>1160854</v>
      </c>
      <c r="E12" s="84"/>
      <c r="F12" s="21">
        <v>503483</v>
      </c>
      <c r="G12" s="23"/>
      <c r="H12" s="85">
        <v>1384364</v>
      </c>
      <c r="I12" s="86"/>
      <c r="J12" s="87">
        <v>24675272</v>
      </c>
      <c r="K12" s="88"/>
    </row>
    <row r="13" spans="1:11" ht="12.95" customHeight="1" x14ac:dyDescent="0.4">
      <c r="B13" s="66" t="s">
        <v>25</v>
      </c>
      <c r="C13" s="66"/>
      <c r="D13" s="21">
        <v>1042445</v>
      </c>
      <c r="E13" s="84"/>
      <c r="F13" s="21">
        <v>1255326</v>
      </c>
      <c r="G13" s="23"/>
      <c r="H13" s="85">
        <v>1950534</v>
      </c>
      <c r="I13" s="86"/>
      <c r="J13" s="87">
        <v>130113660</v>
      </c>
      <c r="K13" s="88"/>
    </row>
    <row r="14" spans="1:11" ht="12.95" customHeight="1" x14ac:dyDescent="0.4">
      <c r="B14" s="66" t="s">
        <v>26</v>
      </c>
      <c r="C14" s="66"/>
      <c r="D14" s="21">
        <v>-453070</v>
      </c>
      <c r="E14" s="84"/>
      <c r="F14" s="21">
        <v>212881</v>
      </c>
      <c r="G14" s="23"/>
      <c r="H14" s="85">
        <v>695208</v>
      </c>
      <c r="I14" s="86"/>
      <c r="J14" s="87">
        <v>8021065</v>
      </c>
      <c r="K14" s="88"/>
    </row>
    <row r="15" spans="1:11" ht="12.95" customHeight="1" x14ac:dyDescent="0.4">
      <c r="B15" s="66" t="s">
        <v>27</v>
      </c>
      <c r="C15" s="66"/>
      <c r="D15" s="21">
        <v>2523937</v>
      </c>
      <c r="E15" s="84"/>
      <c r="F15" s="21">
        <v>2303514</v>
      </c>
      <c r="G15" s="23"/>
      <c r="H15" s="85">
        <v>2568345</v>
      </c>
      <c r="I15" s="86"/>
      <c r="J15" s="87">
        <v>42615980</v>
      </c>
      <c r="K15" s="88"/>
    </row>
    <row r="16" spans="1:11" ht="12.95" customHeight="1" x14ac:dyDescent="0.4">
      <c r="B16" s="66" t="s">
        <v>28</v>
      </c>
      <c r="C16" s="66"/>
      <c r="D16" s="21" t="s">
        <v>16</v>
      </c>
      <c r="E16" s="84"/>
      <c r="F16" s="21" t="s">
        <v>16</v>
      </c>
      <c r="G16" s="23"/>
      <c r="H16" s="85" t="s">
        <v>29</v>
      </c>
      <c r="I16" s="86"/>
      <c r="J16" s="50">
        <v>11166555</v>
      </c>
      <c r="K16" s="88"/>
    </row>
    <row r="17" spans="1:11" ht="12.95" customHeight="1" x14ac:dyDescent="0.4">
      <c r="B17" s="66" t="s">
        <v>30</v>
      </c>
      <c r="C17" s="66"/>
      <c r="D17" s="21" t="s">
        <v>16</v>
      </c>
      <c r="E17" s="84"/>
      <c r="F17" s="21" t="s">
        <v>16</v>
      </c>
      <c r="G17" s="23"/>
      <c r="H17" s="85">
        <v>135704</v>
      </c>
      <c r="I17" s="86"/>
      <c r="J17" s="87">
        <v>37136262</v>
      </c>
      <c r="K17" s="88"/>
    </row>
    <row r="18" spans="1:11" ht="12.95" customHeight="1" x14ac:dyDescent="0.4">
      <c r="B18" s="66" t="s">
        <v>31</v>
      </c>
      <c r="C18" s="66"/>
      <c r="D18" s="21">
        <v>2070867</v>
      </c>
      <c r="E18" s="84"/>
      <c r="F18" s="21">
        <v>2516395</v>
      </c>
      <c r="G18" s="23"/>
      <c r="H18" s="85">
        <v>3127849</v>
      </c>
      <c r="I18" s="86"/>
      <c r="J18" s="87">
        <v>24667338</v>
      </c>
      <c r="K18" s="88"/>
    </row>
    <row r="19" spans="1:11" ht="6.75" customHeight="1" thickBot="1" x14ac:dyDescent="0.45">
      <c r="A19" s="38"/>
      <c r="B19" s="38"/>
      <c r="C19" s="38"/>
      <c r="D19" s="41"/>
      <c r="E19" s="38"/>
      <c r="F19" s="43"/>
      <c r="G19" s="44"/>
      <c r="H19" s="61"/>
      <c r="I19" s="92"/>
      <c r="J19" s="93"/>
      <c r="K19" s="93"/>
    </row>
    <row r="20" spans="1:11" ht="2.1" customHeight="1" x14ac:dyDescent="0.4">
      <c r="C20" s="6"/>
      <c r="D20" s="6"/>
      <c r="E20" s="6"/>
      <c r="F20" s="6"/>
      <c r="G20" s="6"/>
      <c r="H20" s="6"/>
      <c r="I20" s="6"/>
    </row>
    <row r="21" spans="1:11" x14ac:dyDescent="0.4">
      <c r="A21" s="7" t="s">
        <v>18</v>
      </c>
      <c r="C21" s="7"/>
      <c r="D21" s="6"/>
      <c r="E21" s="6"/>
      <c r="F21" s="6"/>
      <c r="G21" s="6"/>
      <c r="H21" s="6"/>
      <c r="I21" s="6"/>
    </row>
  </sheetData>
  <mergeCells count="4">
    <mergeCell ref="D6:E7"/>
    <mergeCell ref="F6:G7"/>
    <mergeCell ref="H6:I7"/>
    <mergeCell ref="J6:K7"/>
  </mergeCells>
  <phoneticPr fontId="3"/>
  <pageMargins left="0.62992125984251968" right="0.59055118110236227" top="0.47244094488188981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N23"/>
  <sheetViews>
    <sheetView showGridLines="0" zoomScaleNormal="100" workbookViewId="0">
      <selection activeCell="R8" sqref="R8"/>
    </sheetView>
  </sheetViews>
  <sheetFormatPr defaultColWidth="6.125" defaultRowHeight="10.5" x14ac:dyDescent="0.4"/>
  <cols>
    <col min="1" max="1" width="1.625" style="6" customWidth="1"/>
    <col min="2" max="2" width="3.125" style="6" customWidth="1"/>
    <col min="3" max="3" width="14.625" style="6" customWidth="1"/>
    <col min="4" max="4" width="1.625" style="6" customWidth="1"/>
    <col min="5" max="5" width="10.625" style="6" customWidth="1"/>
    <col min="6" max="6" width="6.125" style="6" customWidth="1"/>
    <col min="7" max="7" width="10.625" style="6" customWidth="1"/>
    <col min="8" max="8" width="6.125" style="6" customWidth="1"/>
    <col min="9" max="9" width="10.625" style="73" customWidth="1"/>
    <col min="10" max="10" width="6.125" style="73" customWidth="1"/>
    <col min="11" max="11" width="10.625" style="4" customWidth="1"/>
    <col min="12" max="12" width="6.75" style="4" bestFit="1" customWidth="1"/>
    <col min="13" max="13" width="6.125" style="6"/>
    <col min="14" max="14" width="7.875" style="6" bestFit="1" customWidth="1"/>
    <col min="15" max="16384" width="6.125" style="6"/>
  </cols>
  <sheetData>
    <row r="1" spans="1:14" ht="12" x14ac:dyDescent="0.4">
      <c r="A1" s="262" t="s">
        <v>349</v>
      </c>
      <c r="B1" s="262"/>
      <c r="C1" s="431"/>
      <c r="D1" s="1"/>
    </row>
    <row r="3" spans="1:14" ht="9.75" customHeight="1" x14ac:dyDescent="0.4">
      <c r="I3" s="6"/>
      <c r="J3" s="6"/>
      <c r="L3" s="8" t="s">
        <v>350</v>
      </c>
      <c r="N3" s="366"/>
    </row>
    <row r="4" spans="1:14" ht="2.1" customHeight="1" thickBot="1" x14ac:dyDescent="0.45">
      <c r="I4" s="6"/>
      <c r="J4" s="6"/>
      <c r="L4" s="8"/>
    </row>
    <row r="5" spans="1:14" ht="18" customHeight="1" x14ac:dyDescent="0.4">
      <c r="A5" s="76"/>
      <c r="B5" s="547" t="s">
        <v>2</v>
      </c>
      <c r="C5" s="638"/>
      <c r="D5" s="510"/>
      <c r="E5" s="548">
        <v>29</v>
      </c>
      <c r="F5" s="549"/>
      <c r="G5" s="649">
        <v>30</v>
      </c>
      <c r="H5" s="663"/>
      <c r="I5" s="602" t="s">
        <v>351</v>
      </c>
      <c r="J5" s="664"/>
      <c r="K5" s="665" t="s">
        <v>352</v>
      </c>
      <c r="L5" s="665"/>
    </row>
    <row r="6" spans="1:14" ht="18" customHeight="1" x14ac:dyDescent="0.4">
      <c r="A6" s="11"/>
      <c r="B6" s="634" t="s">
        <v>22</v>
      </c>
      <c r="C6" s="642"/>
      <c r="D6" s="11"/>
      <c r="E6" s="511"/>
      <c r="F6" s="512" t="s">
        <v>35</v>
      </c>
      <c r="G6" s="440"/>
      <c r="H6" s="513" t="s">
        <v>35</v>
      </c>
      <c r="I6" s="514"/>
      <c r="J6" s="515" t="s">
        <v>35</v>
      </c>
      <c r="K6" s="516"/>
      <c r="L6" s="237" t="s">
        <v>35</v>
      </c>
    </row>
    <row r="7" spans="1:14" x14ac:dyDescent="0.4">
      <c r="E7" s="517"/>
      <c r="F7" s="217"/>
      <c r="G7" s="126"/>
      <c r="H7" s="518"/>
      <c r="I7" s="346"/>
      <c r="J7" s="519"/>
      <c r="L7" s="69"/>
    </row>
    <row r="8" spans="1:14" x14ac:dyDescent="0.4">
      <c r="A8" s="520"/>
      <c r="B8" s="661"/>
      <c r="C8" s="661"/>
      <c r="D8" s="67"/>
      <c r="E8" s="521"/>
      <c r="F8" s="223">
        <v>100</v>
      </c>
      <c r="G8" s="522"/>
      <c r="H8" s="523">
        <v>100</v>
      </c>
      <c r="I8" s="524"/>
      <c r="J8" s="184">
        <v>100</v>
      </c>
      <c r="K8" s="396"/>
      <c r="L8" s="244">
        <v>100</v>
      </c>
      <c r="N8" s="403"/>
    </row>
    <row r="9" spans="1:14" x14ac:dyDescent="0.4">
      <c r="B9" s="662" t="s">
        <v>353</v>
      </c>
      <c r="C9" s="67" t="s">
        <v>315</v>
      </c>
      <c r="D9" s="67"/>
      <c r="E9" s="525">
        <v>3236226872</v>
      </c>
      <c r="F9" s="224">
        <v>43.85959514480124</v>
      </c>
      <c r="G9" s="522">
        <f>G10+G11</f>
        <v>3446284927</v>
      </c>
      <c r="H9" s="523">
        <f>G9/SUM(G10:G18)*100</f>
        <v>46.168683657179074</v>
      </c>
      <c r="I9" s="524">
        <f>I10+I11</f>
        <v>3581500584</v>
      </c>
      <c r="J9" s="184">
        <f>I9/SUM(I10:I18)*100</f>
        <v>47.967010019030944</v>
      </c>
      <c r="K9" s="396">
        <f>K10+K11</f>
        <v>10158084565</v>
      </c>
      <c r="L9" s="244">
        <f>K9/SUM(K10:K18)*100</f>
        <v>39.277295512955654</v>
      </c>
      <c r="N9" s="403"/>
    </row>
    <row r="10" spans="1:14" x14ac:dyDescent="0.4">
      <c r="B10" s="662"/>
      <c r="C10" s="67" t="s">
        <v>354</v>
      </c>
      <c r="D10" s="67"/>
      <c r="E10" s="525">
        <v>3204812381</v>
      </c>
      <c r="F10" s="224">
        <v>43.433844135543815</v>
      </c>
      <c r="G10" s="522">
        <v>3414974524</v>
      </c>
      <c r="H10" s="523">
        <f>G10/SUM(G10:G18)*100</f>
        <v>45.749229049708717</v>
      </c>
      <c r="I10" s="524">
        <v>3552041521</v>
      </c>
      <c r="J10" s="184">
        <f>I10/SUM(I10:I18)*100</f>
        <v>47.572465012844155</v>
      </c>
      <c r="K10" s="396">
        <v>9348591636</v>
      </c>
      <c r="L10" s="244">
        <f>K10/SUM(K10:K18)*100</f>
        <v>36.147306509169383</v>
      </c>
    </row>
    <row r="11" spans="1:14" x14ac:dyDescent="0.4">
      <c r="B11" s="662"/>
      <c r="C11" s="67" t="s">
        <v>355</v>
      </c>
      <c r="D11" s="67"/>
      <c r="E11" s="525">
        <v>31414491</v>
      </c>
      <c r="F11" s="224">
        <v>0.42575100925742582</v>
      </c>
      <c r="G11" s="522">
        <v>31310403</v>
      </c>
      <c r="H11" s="523">
        <f>G11/SUM(G10:G18)*100</f>
        <v>0.41945460747035634</v>
      </c>
      <c r="I11" s="524">
        <v>29459063</v>
      </c>
      <c r="J11" s="184">
        <f>I11/SUM(I10:I18)*100</f>
        <v>0.39454500618678767</v>
      </c>
      <c r="K11" s="396">
        <v>809492929</v>
      </c>
      <c r="L11" s="244">
        <f>K11/SUM(K10:K18)*100</f>
        <v>3.1299890037862688</v>
      </c>
    </row>
    <row r="12" spans="1:14" x14ac:dyDescent="0.4">
      <c r="B12" s="542" t="s">
        <v>356</v>
      </c>
      <c r="C12" s="542"/>
      <c r="D12" s="67"/>
      <c r="E12" s="525">
        <v>2059088991</v>
      </c>
      <c r="F12" s="224">
        <v>27.906204689711657</v>
      </c>
      <c r="G12" s="522">
        <v>1843270799</v>
      </c>
      <c r="H12" s="523">
        <f>G12/SUM(G10:G18)*100</f>
        <v>24.693659466986585</v>
      </c>
      <c r="I12" s="524">
        <v>1693559415</v>
      </c>
      <c r="J12" s="184">
        <f>I12/SUM(I10:I18)*100</f>
        <v>22.681828334759579</v>
      </c>
      <c r="K12" s="396">
        <v>6057656648</v>
      </c>
      <c r="L12" s="244">
        <f>K12/SUM(K10:K18)*100</f>
        <v>23.422562468056825</v>
      </c>
    </row>
    <row r="13" spans="1:14" x14ac:dyDescent="0.4">
      <c r="B13" s="542" t="s">
        <v>357</v>
      </c>
      <c r="C13" s="542"/>
      <c r="D13" s="67"/>
      <c r="E13" s="525">
        <v>11753730</v>
      </c>
      <c r="F13" s="224">
        <v>0.15929471561513708</v>
      </c>
      <c r="G13" s="522">
        <v>15833064</v>
      </c>
      <c r="H13" s="523">
        <f>G13/SUM(G10:G18)*100</f>
        <v>0.21211006594750731</v>
      </c>
      <c r="I13" s="524">
        <v>8899011</v>
      </c>
      <c r="J13" s="184">
        <f>I13/SUM(I10:I18)*100</f>
        <v>0.11918438648409461</v>
      </c>
      <c r="K13" s="396">
        <v>540311912</v>
      </c>
      <c r="L13" s="244">
        <f>K13/SUM(K10:K18)*100</f>
        <v>2.0891724715420388</v>
      </c>
    </row>
    <row r="14" spans="1:14" x14ac:dyDescent="0.4">
      <c r="B14" s="542" t="s">
        <v>358</v>
      </c>
      <c r="C14" s="542"/>
      <c r="D14" s="67"/>
      <c r="E14" s="526" t="s">
        <v>359</v>
      </c>
      <c r="F14" s="527" t="s">
        <v>56</v>
      </c>
      <c r="G14" s="526" t="s">
        <v>359</v>
      </c>
      <c r="H14" s="527" t="s">
        <v>56</v>
      </c>
      <c r="I14" s="528" t="s">
        <v>359</v>
      </c>
      <c r="J14" s="184" t="s">
        <v>56</v>
      </c>
      <c r="K14" s="529">
        <v>252088</v>
      </c>
      <c r="L14" s="244">
        <f>K14/SUM(K10:K18)*100</f>
        <v>9.7472459575551529E-4</v>
      </c>
    </row>
    <row r="15" spans="1:14" x14ac:dyDescent="0.4">
      <c r="B15" s="542" t="s">
        <v>360</v>
      </c>
      <c r="C15" s="542"/>
      <c r="D15" s="67"/>
      <c r="E15" s="526" t="s">
        <v>56</v>
      </c>
      <c r="F15" s="527" t="s">
        <v>56</v>
      </c>
      <c r="G15" s="526" t="s">
        <v>56</v>
      </c>
      <c r="H15" s="527" t="s">
        <v>56</v>
      </c>
      <c r="I15" s="528" t="s">
        <v>56</v>
      </c>
      <c r="J15" s="184" t="s">
        <v>56</v>
      </c>
      <c r="K15" s="530" t="s">
        <v>359</v>
      </c>
      <c r="L15" s="244" t="s">
        <v>56</v>
      </c>
    </row>
    <row r="16" spans="1:14" x14ac:dyDescent="0.4">
      <c r="B16" s="542" t="s">
        <v>361</v>
      </c>
      <c r="C16" s="542"/>
      <c r="D16" s="67"/>
      <c r="E16" s="531">
        <v>137</v>
      </c>
      <c r="F16" s="527">
        <v>1.8567191895061212E-6</v>
      </c>
      <c r="G16" s="532">
        <v>191</v>
      </c>
      <c r="H16" s="523">
        <f>G16/SUM(G13:G21)*100</f>
        <v>8.781628369633622E-6</v>
      </c>
      <c r="I16" s="533">
        <v>343</v>
      </c>
      <c r="J16" s="184">
        <f>I16/SUM(I10:I18)*100</f>
        <v>4.5937963852437599E-6</v>
      </c>
      <c r="K16" s="396">
        <v>58725688</v>
      </c>
      <c r="L16" s="244">
        <f>K16/SUM(K9:K18)*100</f>
        <v>0.16303375850345755</v>
      </c>
      <c r="N16" s="403"/>
    </row>
    <row r="17" spans="1:12" x14ac:dyDescent="0.4">
      <c r="B17" s="542" t="s">
        <v>362</v>
      </c>
      <c r="C17" s="542"/>
      <c r="D17" s="67"/>
      <c r="E17" s="525">
        <v>2071536619</v>
      </c>
      <c r="F17" s="224">
        <v>28.074903593152779</v>
      </c>
      <c r="G17" s="522">
        <v>2159161996</v>
      </c>
      <c r="H17" s="523">
        <f>G17/SUM(G10:G18)*100</f>
        <v>28.925544251126091</v>
      </c>
      <c r="I17" s="524">
        <v>2182631920</v>
      </c>
      <c r="J17" s="184">
        <f>I17/SUM(I10:I18)*100</f>
        <v>29.231972665928996</v>
      </c>
      <c r="K17" s="396">
        <v>9047453856</v>
      </c>
      <c r="L17" s="244">
        <f>K17/SUM(K10:K18)*100</f>
        <v>34.982925813232988</v>
      </c>
    </row>
    <row r="18" spans="1:12" x14ac:dyDescent="0.4">
      <c r="B18" s="542" t="s">
        <v>363</v>
      </c>
      <c r="C18" s="542"/>
      <c r="D18" s="67"/>
      <c r="E18" s="534" t="s">
        <v>359</v>
      </c>
      <c r="F18" s="227" t="s">
        <v>56</v>
      </c>
      <c r="G18" s="534" t="s">
        <v>359</v>
      </c>
      <c r="H18" s="227" t="s">
        <v>56</v>
      </c>
      <c r="I18" s="535" t="s">
        <v>359</v>
      </c>
      <c r="J18" s="184" t="s">
        <v>56</v>
      </c>
      <c r="K18" s="530" t="s">
        <v>359</v>
      </c>
      <c r="L18" s="244" t="s">
        <v>56</v>
      </c>
    </row>
    <row r="19" spans="1:12" ht="11.25" thickBot="1" x14ac:dyDescent="0.45">
      <c r="A19" s="38"/>
      <c r="B19" s="38"/>
      <c r="C19" s="38"/>
      <c r="D19" s="38"/>
      <c r="E19" s="536"/>
      <c r="F19" s="228"/>
      <c r="G19" s="158"/>
      <c r="H19" s="537"/>
      <c r="I19" s="350"/>
      <c r="J19" s="538"/>
      <c r="K19" s="378"/>
      <c r="L19" s="43"/>
    </row>
    <row r="20" spans="1:12" ht="2.1" customHeight="1" x14ac:dyDescent="0.4">
      <c r="I20" s="539"/>
      <c r="J20" s="539"/>
      <c r="K20" s="9"/>
      <c r="L20" s="9"/>
    </row>
    <row r="21" spans="1:12" ht="10.5" customHeight="1" x14ac:dyDescent="0.4">
      <c r="A21" s="7" t="s">
        <v>364</v>
      </c>
      <c r="I21" s="212"/>
      <c r="J21" s="212"/>
      <c r="K21" s="212"/>
      <c r="L21" s="232" t="s">
        <v>365</v>
      </c>
    </row>
    <row r="22" spans="1:12" x14ac:dyDescent="0.4">
      <c r="B22" s="7"/>
      <c r="D22" s="7"/>
      <c r="I22" s="403"/>
      <c r="J22" s="6"/>
      <c r="K22" s="540"/>
      <c r="L22" s="8"/>
    </row>
    <row r="23" spans="1:12" x14ac:dyDescent="0.4">
      <c r="L23" s="232"/>
    </row>
  </sheetData>
  <mergeCells count="15">
    <mergeCell ref="B6:C6"/>
    <mergeCell ref="B5:C5"/>
    <mergeCell ref="E5:F5"/>
    <mergeCell ref="G5:H5"/>
    <mergeCell ref="I5:J5"/>
    <mergeCell ref="K5:L5"/>
    <mergeCell ref="B16:C16"/>
    <mergeCell ref="B17:C17"/>
    <mergeCell ref="B18:C18"/>
    <mergeCell ref="B8:C8"/>
    <mergeCell ref="B9:B11"/>
    <mergeCell ref="B12:C12"/>
    <mergeCell ref="B13:C13"/>
    <mergeCell ref="B14:C14"/>
    <mergeCell ref="B15:C15"/>
  </mergeCells>
  <phoneticPr fontId="3"/>
  <pageMargins left="0.62992125984251968" right="0.59055118110236227" top="0.47244094488188981" bottom="0.39370078740157483" header="0.51181102362204722" footer="0.51181102362204722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V35"/>
  <sheetViews>
    <sheetView showGridLines="0" zoomScaleNormal="100" workbookViewId="0"/>
  </sheetViews>
  <sheetFormatPr defaultColWidth="6.125" defaultRowHeight="10.5" x14ac:dyDescent="0.4"/>
  <cols>
    <col min="1" max="1" width="1.625" style="103" customWidth="1"/>
    <col min="2" max="2" width="17.25" style="103" customWidth="1"/>
    <col min="3" max="3" width="1.625" style="103" customWidth="1"/>
    <col min="4" max="4" width="11.125" style="103" customWidth="1"/>
    <col min="5" max="5" width="6.625" style="103" customWidth="1"/>
    <col min="6" max="6" width="11.125" style="103" customWidth="1"/>
    <col min="7" max="7" width="6.625" style="103" customWidth="1"/>
    <col min="8" max="8" width="11.125" style="6" customWidth="1"/>
    <col min="9" max="9" width="6.625" style="6" customWidth="1"/>
    <col min="10" max="10" width="11.125" style="4" customWidth="1"/>
    <col min="11" max="11" width="6.625" style="4" customWidth="1"/>
    <col min="12" max="12" width="6.125" style="6" customWidth="1"/>
    <col min="13" max="13" width="9.625" style="105" customWidth="1"/>
    <col min="14" max="14" width="5.625" style="105" customWidth="1"/>
    <col min="15" max="16" width="8.875" style="105" customWidth="1"/>
    <col min="17" max="18" width="7.125" style="105" customWidth="1"/>
    <col min="19" max="19" width="9.125" style="105" customWidth="1"/>
    <col min="20" max="20" width="6.125" style="105" customWidth="1"/>
    <col min="21" max="21" width="12.25" style="105" customWidth="1"/>
    <col min="22" max="22" width="10.25" style="105" customWidth="1"/>
    <col min="23" max="16384" width="6.125" style="103"/>
  </cols>
  <sheetData>
    <row r="1" spans="1:22" s="6" customFormat="1" ht="13.5" customHeight="1" x14ac:dyDescent="0.4">
      <c r="A1" s="1" t="s">
        <v>19</v>
      </c>
      <c r="B1" s="1"/>
      <c r="C1" s="71"/>
      <c r="D1" s="72"/>
      <c r="E1" s="72"/>
      <c r="F1" s="73"/>
      <c r="G1" s="73"/>
      <c r="H1" s="73"/>
      <c r="I1" s="73"/>
      <c r="J1" s="4"/>
      <c r="K1" s="4"/>
    </row>
    <row r="2" spans="1:22" s="95" customFormat="1" ht="13.5" customHeight="1" x14ac:dyDescent="0.4">
      <c r="A2" s="94" t="s">
        <v>32</v>
      </c>
      <c r="C2" s="96"/>
      <c r="H2" s="97"/>
      <c r="I2" s="75"/>
      <c r="J2" s="98"/>
      <c r="K2" s="98"/>
      <c r="L2" s="75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x14ac:dyDescent="0.4">
      <c r="A3" s="100"/>
      <c r="B3" s="101"/>
      <c r="C3" s="102"/>
      <c r="H3" s="104"/>
    </row>
    <row r="4" spans="1:22" ht="9.75" customHeight="1" x14ac:dyDescent="0.4">
      <c r="A4" s="105"/>
      <c r="B4" s="105"/>
      <c r="C4" s="102"/>
      <c r="H4" s="104"/>
      <c r="K4" s="8" t="s">
        <v>1</v>
      </c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2.1" customHeight="1" thickBot="1" x14ac:dyDescent="0.45">
      <c r="A5" s="105"/>
      <c r="B5" s="105"/>
      <c r="C5" s="102"/>
      <c r="H5" s="104"/>
      <c r="K5" s="8"/>
      <c r="M5" s="103"/>
      <c r="N5" s="103"/>
      <c r="O5" s="103"/>
      <c r="P5" s="103"/>
      <c r="Q5" s="103"/>
      <c r="R5" s="103"/>
      <c r="S5" s="103"/>
      <c r="T5" s="103"/>
      <c r="U5" s="103"/>
      <c r="V5" s="103"/>
    </row>
    <row r="6" spans="1:22" ht="15" customHeight="1" x14ac:dyDescent="0.4">
      <c r="A6" s="106"/>
      <c r="B6" s="107" t="s">
        <v>2</v>
      </c>
      <c r="C6" s="108"/>
      <c r="D6" s="569">
        <v>29</v>
      </c>
      <c r="E6" s="569"/>
      <c r="F6" s="570">
        <v>30</v>
      </c>
      <c r="G6" s="571"/>
      <c r="H6" s="562" t="s">
        <v>21</v>
      </c>
      <c r="I6" s="563"/>
      <c r="J6" s="572" t="s">
        <v>33</v>
      </c>
      <c r="K6" s="572" t="s">
        <v>34</v>
      </c>
    </row>
    <row r="7" spans="1:22" ht="15" customHeight="1" x14ac:dyDescent="0.4">
      <c r="A7" s="109"/>
      <c r="B7" s="110" t="s">
        <v>22</v>
      </c>
      <c r="C7" s="111"/>
      <c r="D7" s="112"/>
      <c r="E7" s="113" t="s">
        <v>35</v>
      </c>
      <c r="F7" s="114"/>
      <c r="G7" s="115" t="s">
        <v>35</v>
      </c>
      <c r="H7" s="116"/>
      <c r="I7" s="117" t="s">
        <v>35</v>
      </c>
      <c r="J7" s="49"/>
      <c r="K7" s="118" t="s">
        <v>35</v>
      </c>
      <c r="M7" s="119" t="s">
        <v>36</v>
      </c>
      <c r="O7" s="105" t="s">
        <v>37</v>
      </c>
    </row>
    <row r="8" spans="1:22" ht="6.75" customHeight="1" x14ac:dyDescent="0.4">
      <c r="C8" s="120"/>
      <c r="E8" s="121"/>
      <c r="F8" s="122"/>
      <c r="G8" s="123"/>
      <c r="H8" s="81"/>
      <c r="I8" s="124"/>
      <c r="J8" s="125"/>
      <c r="K8" s="126"/>
    </row>
    <row r="9" spans="1:22" ht="24.95" customHeight="1" x14ac:dyDescent="0.4">
      <c r="B9" s="127" t="s">
        <v>6</v>
      </c>
      <c r="C9" s="128"/>
      <c r="D9" s="129">
        <v>52977413</v>
      </c>
      <c r="E9" s="130">
        <v>100</v>
      </c>
      <c r="F9" s="129">
        <v>58758104</v>
      </c>
      <c r="G9" s="131">
        <v>100</v>
      </c>
      <c r="H9" s="132">
        <f>SUM(H10:H32)</f>
        <v>59296029</v>
      </c>
      <c r="I9" s="133">
        <f>ROUND(SUM(I10:I32),0)</f>
        <v>100</v>
      </c>
      <c r="J9" s="134">
        <f>SUM(J10:J32)</f>
        <v>4071060682</v>
      </c>
      <c r="K9" s="135">
        <f>ROUND(SUM(K10:K32),0)</f>
        <v>100</v>
      </c>
      <c r="M9" s="105" t="s">
        <v>38</v>
      </c>
      <c r="O9" s="105" t="s">
        <v>39</v>
      </c>
      <c r="P9" s="105" t="s">
        <v>40</v>
      </c>
      <c r="Q9" s="105" t="s">
        <v>41</v>
      </c>
      <c r="U9" s="105" t="s">
        <v>42</v>
      </c>
    </row>
    <row r="10" spans="1:22" ht="13.5" customHeight="1" x14ac:dyDescent="0.4">
      <c r="B10" s="127" t="s">
        <v>43</v>
      </c>
      <c r="C10" s="128"/>
      <c r="D10" s="129">
        <v>19084096</v>
      </c>
      <c r="E10" s="130">
        <v>36</v>
      </c>
      <c r="F10" s="129">
        <v>19816187</v>
      </c>
      <c r="G10" s="131">
        <v>33.700000000000003</v>
      </c>
      <c r="H10" s="132">
        <v>21648748</v>
      </c>
      <c r="I10" s="136">
        <f t="shared" ref="I10:I15" si="0">ROUND(H10/H$9*100,1)</f>
        <v>36.5</v>
      </c>
      <c r="J10" s="137">
        <v>1125175889</v>
      </c>
      <c r="K10" s="138">
        <f t="shared" ref="K10:K32" si="1">ROUND(J10/J$9*100,1)</f>
        <v>27.6</v>
      </c>
      <c r="M10" s="139" t="s">
        <v>44</v>
      </c>
      <c r="N10" s="140"/>
      <c r="O10" s="105" t="s">
        <v>44</v>
      </c>
      <c r="P10" s="141">
        <f t="shared" ref="P10:P22" si="2">H10</f>
        <v>21648748</v>
      </c>
      <c r="Q10" s="142">
        <f t="shared" ref="Q10:Q15" si="3">RANK(P10,P$10:P$31)</f>
        <v>1</v>
      </c>
      <c r="R10" s="142" t="str">
        <f t="shared" ref="R10:S31" si="4">O10</f>
        <v>特別区税</v>
      </c>
      <c r="S10" s="143">
        <f t="shared" si="4"/>
        <v>21648748</v>
      </c>
      <c r="T10" s="105">
        <v>1</v>
      </c>
      <c r="U10" s="105" t="str">
        <f t="shared" ref="U10:U15" si="5">VLOOKUP(T10,$Q$10:$S$31,2,0)</f>
        <v>特別区税</v>
      </c>
      <c r="V10" s="144">
        <f t="shared" ref="V10:V15" si="6">VLOOKUP(T10,$Q$10:$S$31,3,0)</f>
        <v>21648748</v>
      </c>
    </row>
    <row r="11" spans="1:22" ht="13.5" customHeight="1" x14ac:dyDescent="0.4">
      <c r="B11" s="127" t="s">
        <v>45</v>
      </c>
      <c r="C11" s="128"/>
      <c r="D11" s="129">
        <v>296134</v>
      </c>
      <c r="E11" s="130">
        <v>0.6</v>
      </c>
      <c r="F11" s="129">
        <v>298356</v>
      </c>
      <c r="G11" s="131">
        <v>0.5</v>
      </c>
      <c r="H11" s="132">
        <v>302370</v>
      </c>
      <c r="I11" s="136">
        <f t="shared" si="0"/>
        <v>0.5</v>
      </c>
      <c r="J11" s="137">
        <v>14800752</v>
      </c>
      <c r="K11" s="138">
        <f t="shared" si="1"/>
        <v>0.4</v>
      </c>
      <c r="M11" s="105" t="s">
        <v>46</v>
      </c>
      <c r="N11" s="140"/>
      <c r="O11" s="105" t="s">
        <v>46</v>
      </c>
      <c r="P11" s="140">
        <f t="shared" si="2"/>
        <v>302370</v>
      </c>
      <c r="Q11" s="105">
        <f t="shared" si="3"/>
        <v>12</v>
      </c>
      <c r="R11" s="142" t="str">
        <f t="shared" si="4"/>
        <v>地方譲与税</v>
      </c>
      <c r="S11" s="143">
        <f t="shared" si="4"/>
        <v>302370</v>
      </c>
      <c r="T11" s="105">
        <v>2</v>
      </c>
      <c r="U11" s="105" t="str">
        <f t="shared" si="5"/>
        <v>地方消費税交付金</v>
      </c>
      <c r="V11" s="144">
        <f t="shared" si="6"/>
        <v>9222382</v>
      </c>
    </row>
    <row r="12" spans="1:22" ht="13.5" customHeight="1" x14ac:dyDescent="0.4">
      <c r="B12" s="127" t="s">
        <v>47</v>
      </c>
      <c r="C12" s="128"/>
      <c r="D12" s="129">
        <v>57567</v>
      </c>
      <c r="E12" s="130">
        <v>0.1</v>
      </c>
      <c r="F12" s="129">
        <v>64512</v>
      </c>
      <c r="G12" s="131">
        <v>0.1</v>
      </c>
      <c r="H12" s="132">
        <v>50679</v>
      </c>
      <c r="I12" s="136">
        <f t="shared" si="0"/>
        <v>0.1</v>
      </c>
      <c r="J12" s="137">
        <v>3249831</v>
      </c>
      <c r="K12" s="138">
        <f t="shared" si="1"/>
        <v>0.1</v>
      </c>
      <c r="M12" s="105" t="s">
        <v>48</v>
      </c>
      <c r="N12" s="140"/>
      <c r="O12" s="105" t="s">
        <v>48</v>
      </c>
      <c r="P12" s="140">
        <f t="shared" si="2"/>
        <v>50679</v>
      </c>
      <c r="Q12" s="105">
        <f t="shared" si="3"/>
        <v>18</v>
      </c>
      <c r="R12" s="142" t="str">
        <f t="shared" si="4"/>
        <v>利子割交付金</v>
      </c>
      <c r="S12" s="143">
        <f t="shared" si="4"/>
        <v>50679</v>
      </c>
      <c r="T12" s="105">
        <v>3</v>
      </c>
      <c r="U12" s="105" t="str">
        <f t="shared" si="5"/>
        <v>特別区財政調整交付金</v>
      </c>
      <c r="V12" s="144">
        <f t="shared" si="6"/>
        <v>6413064</v>
      </c>
    </row>
    <row r="13" spans="1:22" ht="13.5" customHeight="1" x14ac:dyDescent="0.4">
      <c r="B13" s="127" t="s">
        <v>49</v>
      </c>
      <c r="C13" s="128"/>
      <c r="D13" s="129">
        <v>239094</v>
      </c>
      <c r="E13" s="130">
        <v>0.5</v>
      </c>
      <c r="F13" s="129">
        <v>216085</v>
      </c>
      <c r="G13" s="131">
        <v>0.4</v>
      </c>
      <c r="H13" s="132">
        <v>253673</v>
      </c>
      <c r="I13" s="136">
        <f t="shared" si="0"/>
        <v>0.4</v>
      </c>
      <c r="J13" s="137">
        <v>16184748</v>
      </c>
      <c r="K13" s="138">
        <f t="shared" si="1"/>
        <v>0.4</v>
      </c>
      <c r="M13" s="105" t="s">
        <v>50</v>
      </c>
      <c r="N13" s="140"/>
      <c r="O13" s="105" t="s">
        <v>50</v>
      </c>
      <c r="P13" s="140">
        <f t="shared" si="2"/>
        <v>253673</v>
      </c>
      <c r="Q13" s="105">
        <f t="shared" si="3"/>
        <v>13</v>
      </c>
      <c r="R13" s="142" t="str">
        <f t="shared" si="4"/>
        <v>配当割交付金</v>
      </c>
      <c r="S13" s="143">
        <f t="shared" si="4"/>
        <v>253673</v>
      </c>
      <c r="T13" s="105">
        <v>4</v>
      </c>
      <c r="U13" s="105" t="str">
        <f t="shared" si="5"/>
        <v>使用料及び手数料</v>
      </c>
      <c r="V13" s="144">
        <f t="shared" si="6"/>
        <v>6382672</v>
      </c>
    </row>
    <row r="14" spans="1:22" ht="13.5" customHeight="1" x14ac:dyDescent="0.4">
      <c r="B14" s="127" t="s">
        <v>51</v>
      </c>
      <c r="C14" s="128"/>
      <c r="D14" s="129">
        <v>243608</v>
      </c>
      <c r="E14" s="130">
        <v>0.5</v>
      </c>
      <c r="F14" s="129">
        <v>178890</v>
      </c>
      <c r="G14" s="131">
        <v>0.3</v>
      </c>
      <c r="H14" s="132">
        <v>158273</v>
      </c>
      <c r="I14" s="136">
        <f t="shared" si="0"/>
        <v>0.3</v>
      </c>
      <c r="J14" s="137">
        <v>10012028</v>
      </c>
      <c r="K14" s="138">
        <f t="shared" si="1"/>
        <v>0.2</v>
      </c>
      <c r="M14" s="105" t="s">
        <v>52</v>
      </c>
      <c r="N14" s="140"/>
      <c r="O14" s="105" t="s">
        <v>52</v>
      </c>
      <c r="P14" s="140">
        <f t="shared" si="2"/>
        <v>158273</v>
      </c>
      <c r="Q14" s="105">
        <f t="shared" si="3"/>
        <v>15</v>
      </c>
      <c r="R14" s="142" t="str">
        <f t="shared" si="4"/>
        <v>株式等譲渡所得割交付金</v>
      </c>
      <c r="S14" s="143">
        <f t="shared" si="4"/>
        <v>158273</v>
      </c>
      <c r="T14" s="105">
        <v>5</v>
      </c>
      <c r="U14" s="105" t="str">
        <f t="shared" si="5"/>
        <v>国庫支出金</v>
      </c>
      <c r="V14" s="144">
        <f t="shared" si="6"/>
        <v>3779928</v>
      </c>
    </row>
    <row r="15" spans="1:22" ht="13.5" customHeight="1" x14ac:dyDescent="0.4">
      <c r="B15" s="127" t="s">
        <v>53</v>
      </c>
      <c r="C15" s="128"/>
      <c r="D15" s="129">
        <v>11296096</v>
      </c>
      <c r="E15" s="130">
        <v>21.3</v>
      </c>
      <c r="F15" s="129">
        <v>9635735</v>
      </c>
      <c r="G15" s="131">
        <v>16.399999999999999</v>
      </c>
      <c r="H15" s="132">
        <v>9222382</v>
      </c>
      <c r="I15" s="136">
        <f t="shared" si="0"/>
        <v>15.6</v>
      </c>
      <c r="J15" s="137">
        <v>192900372</v>
      </c>
      <c r="K15" s="138">
        <f t="shared" si="1"/>
        <v>4.7</v>
      </c>
      <c r="M15" s="139" t="s">
        <v>54</v>
      </c>
      <c r="N15" s="140"/>
      <c r="O15" s="105" t="s">
        <v>54</v>
      </c>
      <c r="P15" s="141">
        <f t="shared" si="2"/>
        <v>9222382</v>
      </c>
      <c r="Q15" s="142">
        <f t="shared" si="3"/>
        <v>2</v>
      </c>
      <c r="R15" s="142" t="str">
        <f t="shared" si="4"/>
        <v>地方消費税交付金</v>
      </c>
      <c r="S15" s="143">
        <f t="shared" si="4"/>
        <v>9222382</v>
      </c>
      <c r="T15" s="105">
        <v>6</v>
      </c>
      <c r="U15" s="105" t="str">
        <f t="shared" si="5"/>
        <v>都支出金</v>
      </c>
      <c r="V15" s="144">
        <f t="shared" si="6"/>
        <v>3686404</v>
      </c>
    </row>
    <row r="16" spans="1:22" ht="13.5" customHeight="1" x14ac:dyDescent="0.4">
      <c r="B16" s="127" t="s">
        <v>55</v>
      </c>
      <c r="C16" s="128"/>
      <c r="D16" s="145" t="s">
        <v>56</v>
      </c>
      <c r="E16" s="146" t="s">
        <v>56</v>
      </c>
      <c r="F16" s="145" t="s">
        <v>56</v>
      </c>
      <c r="G16" s="147" t="s">
        <v>56</v>
      </c>
      <c r="H16" s="148" t="s">
        <v>57</v>
      </c>
      <c r="I16" s="149" t="s">
        <v>58</v>
      </c>
      <c r="J16" s="137">
        <v>33686</v>
      </c>
      <c r="K16" s="138">
        <f t="shared" si="1"/>
        <v>0</v>
      </c>
      <c r="M16" s="105" t="s">
        <v>59</v>
      </c>
      <c r="N16" s="140"/>
      <c r="O16" s="105" t="s">
        <v>59</v>
      </c>
      <c r="P16" s="150" t="str">
        <f t="shared" si="2"/>
        <v xml:space="preserve">- </v>
      </c>
      <c r="R16" s="142" t="str">
        <f t="shared" si="4"/>
        <v>ゴルフ場利用税交付金</v>
      </c>
      <c r="S16" s="143" t="str">
        <f t="shared" si="4"/>
        <v xml:space="preserve">- </v>
      </c>
      <c r="U16" s="105" t="s">
        <v>60</v>
      </c>
      <c r="V16" s="144">
        <f>H9-SUM(V10:V15)</f>
        <v>8162831</v>
      </c>
    </row>
    <row r="17" spans="2:22" ht="13.5" customHeight="1" x14ac:dyDescent="0.4">
      <c r="B17" s="127" t="s">
        <v>61</v>
      </c>
      <c r="C17" s="128"/>
      <c r="D17" s="129">
        <v>171653</v>
      </c>
      <c r="E17" s="130">
        <v>0.3</v>
      </c>
      <c r="F17" s="129">
        <v>179728</v>
      </c>
      <c r="G17" s="131">
        <v>0.3</v>
      </c>
      <c r="H17" s="132">
        <v>90134</v>
      </c>
      <c r="I17" s="136">
        <f t="shared" ref="I17:I31" si="7">ROUND(H17/H$9*100,1)</f>
        <v>0.2</v>
      </c>
      <c r="J17" s="137">
        <v>4084097</v>
      </c>
      <c r="K17" s="138">
        <f t="shared" si="1"/>
        <v>0.1</v>
      </c>
      <c r="M17" s="105" t="s">
        <v>62</v>
      </c>
      <c r="N17" s="140"/>
      <c r="O17" s="105" t="s">
        <v>62</v>
      </c>
      <c r="P17" s="140">
        <f t="shared" si="2"/>
        <v>90134</v>
      </c>
      <c r="Q17" s="105">
        <f t="shared" ref="Q17:Q23" si="8">RANK(P17,P$10:P$31)</f>
        <v>17</v>
      </c>
      <c r="R17" s="142" t="str">
        <f t="shared" si="4"/>
        <v>自動車取得税交付金</v>
      </c>
      <c r="S17" s="143">
        <f t="shared" si="4"/>
        <v>90134</v>
      </c>
      <c r="U17" s="151" t="s">
        <v>63</v>
      </c>
      <c r="V17" s="140">
        <f>SUM(V10:V16)</f>
        <v>59296029</v>
      </c>
    </row>
    <row r="18" spans="2:22" ht="13.5" customHeight="1" x14ac:dyDescent="0.4">
      <c r="B18" s="127" t="s">
        <v>64</v>
      </c>
      <c r="C18" s="128"/>
      <c r="D18" s="145" t="s">
        <v>56</v>
      </c>
      <c r="E18" s="146" t="s">
        <v>56</v>
      </c>
      <c r="F18" s="145" t="s">
        <v>56</v>
      </c>
      <c r="G18" s="146" t="s">
        <v>56</v>
      </c>
      <c r="H18" s="132">
        <v>31849</v>
      </c>
      <c r="I18" s="136">
        <f t="shared" si="7"/>
        <v>0.1</v>
      </c>
      <c r="J18" s="137">
        <v>1443143</v>
      </c>
      <c r="K18" s="138">
        <f t="shared" si="1"/>
        <v>0</v>
      </c>
      <c r="N18" s="140"/>
      <c r="P18" s="140">
        <f t="shared" si="2"/>
        <v>31849</v>
      </c>
      <c r="Q18" s="105">
        <f t="shared" si="8"/>
        <v>19</v>
      </c>
      <c r="R18" s="142"/>
      <c r="S18" s="143">
        <f t="shared" si="4"/>
        <v>31849</v>
      </c>
      <c r="U18" s="151"/>
      <c r="V18" s="140"/>
    </row>
    <row r="19" spans="2:22" ht="13.5" customHeight="1" x14ac:dyDescent="0.4">
      <c r="B19" s="127" t="s">
        <v>65</v>
      </c>
      <c r="C19" s="128"/>
      <c r="D19" s="129">
        <v>11216</v>
      </c>
      <c r="E19" s="130">
        <v>0</v>
      </c>
      <c r="F19" s="129">
        <v>12617</v>
      </c>
      <c r="G19" s="131">
        <v>0</v>
      </c>
      <c r="H19" s="132">
        <v>241267</v>
      </c>
      <c r="I19" s="136">
        <f t="shared" si="7"/>
        <v>0.4</v>
      </c>
      <c r="J19" s="137">
        <v>23664800</v>
      </c>
      <c r="K19" s="138">
        <f t="shared" si="1"/>
        <v>0.6</v>
      </c>
      <c r="M19" s="105" t="s">
        <v>66</v>
      </c>
      <c r="N19" s="140"/>
      <c r="O19" s="105" t="s">
        <v>66</v>
      </c>
      <c r="P19" s="140">
        <f t="shared" si="2"/>
        <v>241267</v>
      </c>
      <c r="Q19" s="105">
        <f t="shared" si="8"/>
        <v>14</v>
      </c>
      <c r="R19" s="142" t="str">
        <f t="shared" si="4"/>
        <v>地方特例交付金等</v>
      </c>
      <c r="S19" s="143">
        <f t="shared" si="4"/>
        <v>241267</v>
      </c>
    </row>
    <row r="20" spans="2:22" ht="13.5" customHeight="1" x14ac:dyDescent="0.4">
      <c r="B20" s="127" t="s">
        <v>67</v>
      </c>
      <c r="C20" s="128"/>
      <c r="D20" s="129">
        <v>3783327</v>
      </c>
      <c r="E20" s="130">
        <v>7.1</v>
      </c>
      <c r="F20" s="129">
        <v>6418387</v>
      </c>
      <c r="G20" s="131">
        <v>10.9</v>
      </c>
      <c r="H20" s="132">
        <v>6413064</v>
      </c>
      <c r="I20" s="136">
        <f t="shared" si="7"/>
        <v>10.8</v>
      </c>
      <c r="J20" s="137">
        <v>1099225769</v>
      </c>
      <c r="K20" s="138">
        <f t="shared" si="1"/>
        <v>27</v>
      </c>
      <c r="M20" s="139" t="s">
        <v>68</v>
      </c>
      <c r="N20" s="140"/>
      <c r="O20" s="105" t="s">
        <v>68</v>
      </c>
      <c r="P20" s="141">
        <f t="shared" si="2"/>
        <v>6413064</v>
      </c>
      <c r="Q20" s="142">
        <f t="shared" si="8"/>
        <v>3</v>
      </c>
      <c r="R20" s="142" t="str">
        <f t="shared" si="4"/>
        <v>特別区財政調整交付金</v>
      </c>
      <c r="S20" s="143">
        <f t="shared" si="4"/>
        <v>6413064</v>
      </c>
    </row>
    <row r="21" spans="2:22" ht="13.5" customHeight="1" x14ac:dyDescent="0.4">
      <c r="B21" s="127" t="s">
        <v>69</v>
      </c>
      <c r="C21" s="128"/>
      <c r="D21" s="129">
        <v>21094</v>
      </c>
      <c r="E21" s="130">
        <v>0</v>
      </c>
      <c r="F21" s="129">
        <v>20104</v>
      </c>
      <c r="G21" s="131">
        <v>0</v>
      </c>
      <c r="H21" s="132">
        <v>19203</v>
      </c>
      <c r="I21" s="136">
        <f t="shared" si="7"/>
        <v>0</v>
      </c>
      <c r="J21" s="137">
        <v>863763</v>
      </c>
      <c r="K21" s="138">
        <f t="shared" si="1"/>
        <v>0</v>
      </c>
      <c r="M21" s="105" t="s">
        <v>70</v>
      </c>
      <c r="N21" s="140"/>
      <c r="O21" s="105" t="s">
        <v>70</v>
      </c>
      <c r="P21" s="140">
        <f t="shared" si="2"/>
        <v>19203</v>
      </c>
      <c r="Q21" s="105">
        <f t="shared" si="8"/>
        <v>20</v>
      </c>
      <c r="R21" s="142" t="str">
        <f t="shared" si="4"/>
        <v>交通安全対策特別交付金</v>
      </c>
      <c r="S21" s="143">
        <f t="shared" si="4"/>
        <v>19203</v>
      </c>
    </row>
    <row r="22" spans="2:22" ht="13.5" customHeight="1" x14ac:dyDescent="0.4">
      <c r="B22" s="127" t="s">
        <v>71</v>
      </c>
      <c r="C22" s="128"/>
      <c r="D22" s="129">
        <v>524564</v>
      </c>
      <c r="E22" s="130">
        <v>1</v>
      </c>
      <c r="F22" s="129">
        <v>624589</v>
      </c>
      <c r="G22" s="131">
        <v>1.1000000000000001</v>
      </c>
      <c r="H22" s="132">
        <v>833331</v>
      </c>
      <c r="I22" s="136">
        <f t="shared" si="7"/>
        <v>1.4</v>
      </c>
      <c r="J22" s="137">
        <v>41170603</v>
      </c>
      <c r="K22" s="138">
        <f t="shared" si="1"/>
        <v>1</v>
      </c>
      <c r="M22" s="105" t="s">
        <v>72</v>
      </c>
      <c r="N22" s="140"/>
      <c r="O22" s="105" t="s">
        <v>72</v>
      </c>
      <c r="P22" s="140">
        <f t="shared" si="2"/>
        <v>833331</v>
      </c>
      <c r="Q22" s="105">
        <f t="shared" si="8"/>
        <v>10</v>
      </c>
      <c r="R22" s="142" t="str">
        <f t="shared" si="4"/>
        <v>分担金負担金</v>
      </c>
      <c r="S22" s="143">
        <f t="shared" si="4"/>
        <v>833331</v>
      </c>
    </row>
    <row r="23" spans="2:22" ht="13.5" customHeight="1" x14ac:dyDescent="0.4">
      <c r="B23" s="127" t="s">
        <v>73</v>
      </c>
      <c r="C23" s="128"/>
      <c r="D23" s="129">
        <v>4721608</v>
      </c>
      <c r="E23" s="130">
        <v>8.9</v>
      </c>
      <c r="F23" s="129">
        <v>4739874</v>
      </c>
      <c r="G23" s="131">
        <v>8.1</v>
      </c>
      <c r="H23" s="132">
        <v>5811051</v>
      </c>
      <c r="I23" s="136">
        <f t="shared" si="7"/>
        <v>9.8000000000000007</v>
      </c>
      <c r="J23" s="137">
        <v>90158172</v>
      </c>
      <c r="K23" s="138">
        <f t="shared" si="1"/>
        <v>2.2000000000000002</v>
      </c>
      <c r="M23" s="105" t="s">
        <v>74</v>
      </c>
      <c r="N23" s="140"/>
      <c r="O23" s="141" t="s">
        <v>75</v>
      </c>
      <c r="P23" s="141">
        <f>H23+H24</f>
        <v>6382672</v>
      </c>
      <c r="Q23" s="142">
        <f t="shared" si="8"/>
        <v>4</v>
      </c>
      <c r="R23" s="142" t="str">
        <f t="shared" si="4"/>
        <v>使用料及び手数料</v>
      </c>
      <c r="S23" s="143">
        <f t="shared" si="4"/>
        <v>6382672</v>
      </c>
      <c r="U23" s="140"/>
    </row>
    <row r="24" spans="2:22" ht="13.5" customHeight="1" x14ac:dyDescent="0.4">
      <c r="B24" s="127" t="s">
        <v>76</v>
      </c>
      <c r="C24" s="128"/>
      <c r="D24" s="129">
        <v>572362</v>
      </c>
      <c r="E24" s="130">
        <v>1.1000000000000001</v>
      </c>
      <c r="F24" s="129">
        <v>574404</v>
      </c>
      <c r="G24" s="131">
        <v>1</v>
      </c>
      <c r="H24" s="132">
        <v>571621</v>
      </c>
      <c r="I24" s="136">
        <f t="shared" si="7"/>
        <v>1</v>
      </c>
      <c r="J24" s="137">
        <v>16761360</v>
      </c>
      <c r="K24" s="138">
        <f t="shared" si="1"/>
        <v>0.4</v>
      </c>
      <c r="M24" s="105" t="s">
        <v>77</v>
      </c>
      <c r="N24" s="140"/>
      <c r="O24" s="140"/>
      <c r="P24" s="140"/>
      <c r="R24" s="142">
        <f t="shared" si="4"/>
        <v>0</v>
      </c>
      <c r="S24" s="143">
        <f t="shared" si="4"/>
        <v>0</v>
      </c>
    </row>
    <row r="25" spans="2:22" ht="13.5" customHeight="1" x14ac:dyDescent="0.4">
      <c r="B25" s="127" t="s">
        <v>78</v>
      </c>
      <c r="C25" s="128"/>
      <c r="D25" s="129">
        <v>3898545</v>
      </c>
      <c r="E25" s="130">
        <v>7.4</v>
      </c>
      <c r="F25" s="129">
        <v>4219129</v>
      </c>
      <c r="G25" s="131">
        <v>7.2</v>
      </c>
      <c r="H25" s="132">
        <v>3779928</v>
      </c>
      <c r="I25" s="136">
        <f t="shared" si="7"/>
        <v>6.4</v>
      </c>
      <c r="J25" s="137">
        <v>699868121</v>
      </c>
      <c r="K25" s="138">
        <f t="shared" si="1"/>
        <v>17.2</v>
      </c>
      <c r="M25" s="139"/>
      <c r="N25" s="140"/>
      <c r="O25" s="105" t="s">
        <v>79</v>
      </c>
      <c r="P25" s="141">
        <f t="shared" ref="P25:P32" si="9">H25</f>
        <v>3779928</v>
      </c>
      <c r="Q25" s="142">
        <f t="shared" ref="Q25:Q32" si="10">RANK(P25,P$10:P$31)</f>
        <v>5</v>
      </c>
      <c r="R25" s="142" t="str">
        <f t="shared" si="4"/>
        <v>国庫支出金</v>
      </c>
      <c r="S25" s="143">
        <f t="shared" si="4"/>
        <v>3779928</v>
      </c>
    </row>
    <row r="26" spans="2:22" ht="13.5" customHeight="1" x14ac:dyDescent="0.4">
      <c r="B26" s="127" t="s">
        <v>80</v>
      </c>
      <c r="C26" s="128"/>
      <c r="D26" s="129">
        <v>2634910</v>
      </c>
      <c r="E26" s="130">
        <v>5</v>
      </c>
      <c r="F26" s="129">
        <v>3415732</v>
      </c>
      <c r="G26" s="131">
        <v>5.8</v>
      </c>
      <c r="H26" s="132">
        <v>3686404</v>
      </c>
      <c r="I26" s="136">
        <f t="shared" si="7"/>
        <v>6.2</v>
      </c>
      <c r="J26" s="137">
        <v>312275322</v>
      </c>
      <c r="K26" s="138">
        <f t="shared" si="1"/>
        <v>7.7</v>
      </c>
      <c r="M26" s="105" t="s">
        <v>81</v>
      </c>
      <c r="N26" s="140"/>
      <c r="O26" s="105" t="s">
        <v>81</v>
      </c>
      <c r="P26" s="140">
        <f t="shared" si="9"/>
        <v>3686404</v>
      </c>
      <c r="Q26" s="105">
        <f t="shared" si="10"/>
        <v>6</v>
      </c>
      <c r="R26" s="142" t="str">
        <f t="shared" si="4"/>
        <v>都支出金</v>
      </c>
      <c r="S26" s="143">
        <f t="shared" si="4"/>
        <v>3686404</v>
      </c>
    </row>
    <row r="27" spans="2:22" ht="13.5" customHeight="1" x14ac:dyDescent="0.4">
      <c r="B27" s="127" t="s">
        <v>82</v>
      </c>
      <c r="C27" s="128"/>
      <c r="D27" s="129">
        <v>282836</v>
      </c>
      <c r="E27" s="130">
        <v>0.5</v>
      </c>
      <c r="F27" s="129">
        <v>274372</v>
      </c>
      <c r="G27" s="131">
        <v>0.5</v>
      </c>
      <c r="H27" s="132">
        <v>751640</v>
      </c>
      <c r="I27" s="136">
        <f t="shared" si="7"/>
        <v>1.3</v>
      </c>
      <c r="J27" s="137">
        <v>23358305</v>
      </c>
      <c r="K27" s="138">
        <f t="shared" si="1"/>
        <v>0.6</v>
      </c>
      <c r="M27" s="105" t="s">
        <v>83</v>
      </c>
      <c r="N27" s="140"/>
      <c r="O27" s="105" t="s">
        <v>83</v>
      </c>
      <c r="P27" s="140">
        <f t="shared" si="9"/>
        <v>751640</v>
      </c>
      <c r="Q27" s="105">
        <f t="shared" si="10"/>
        <v>11</v>
      </c>
      <c r="R27" s="142" t="str">
        <f t="shared" si="4"/>
        <v>財産収入</v>
      </c>
      <c r="S27" s="143">
        <f t="shared" si="4"/>
        <v>751640</v>
      </c>
    </row>
    <row r="28" spans="2:22" ht="13.5" customHeight="1" x14ac:dyDescent="0.4">
      <c r="B28" s="127" t="s">
        <v>84</v>
      </c>
      <c r="C28" s="128"/>
      <c r="D28" s="129">
        <v>136104</v>
      </c>
      <c r="E28" s="130">
        <v>0.3</v>
      </c>
      <c r="F28" s="129">
        <v>155948</v>
      </c>
      <c r="G28" s="131">
        <v>0.3</v>
      </c>
      <c r="H28" s="132">
        <v>133294</v>
      </c>
      <c r="I28" s="136">
        <f t="shared" si="7"/>
        <v>0.2</v>
      </c>
      <c r="J28" s="137">
        <v>4830575</v>
      </c>
      <c r="K28" s="138">
        <f t="shared" si="1"/>
        <v>0.1</v>
      </c>
      <c r="M28" s="105" t="s">
        <v>85</v>
      </c>
      <c r="N28" s="140"/>
      <c r="O28" s="105" t="s">
        <v>85</v>
      </c>
      <c r="P28" s="140">
        <f t="shared" si="9"/>
        <v>133294</v>
      </c>
      <c r="Q28" s="105">
        <f t="shared" si="10"/>
        <v>16</v>
      </c>
      <c r="R28" s="142" t="str">
        <f t="shared" si="4"/>
        <v>寄付金</v>
      </c>
      <c r="S28" s="143">
        <f t="shared" si="4"/>
        <v>133294</v>
      </c>
    </row>
    <row r="29" spans="2:22" ht="13.5" customHeight="1" x14ac:dyDescent="0.4">
      <c r="B29" s="127" t="s">
        <v>86</v>
      </c>
      <c r="C29" s="128"/>
      <c r="D29" s="129">
        <v>1366115</v>
      </c>
      <c r="E29" s="130">
        <v>2.6</v>
      </c>
      <c r="F29" s="129">
        <v>4203202</v>
      </c>
      <c r="G29" s="131">
        <v>7.2</v>
      </c>
      <c r="H29" s="132">
        <v>1992033</v>
      </c>
      <c r="I29" s="136">
        <f t="shared" si="7"/>
        <v>3.4</v>
      </c>
      <c r="J29" s="137">
        <v>148970301</v>
      </c>
      <c r="K29" s="138">
        <f t="shared" si="1"/>
        <v>3.7</v>
      </c>
      <c r="M29" s="139" t="s">
        <v>87</v>
      </c>
      <c r="N29" s="140"/>
      <c r="O29" s="105" t="s">
        <v>87</v>
      </c>
      <c r="P29" s="141">
        <f t="shared" si="9"/>
        <v>1992033</v>
      </c>
      <c r="Q29" s="142">
        <f t="shared" si="10"/>
        <v>7</v>
      </c>
      <c r="R29" s="142" t="str">
        <f t="shared" si="4"/>
        <v>繰入金</v>
      </c>
      <c r="S29" s="143">
        <f t="shared" si="4"/>
        <v>1992033</v>
      </c>
    </row>
    <row r="30" spans="2:22" ht="13.5" customHeight="1" x14ac:dyDescent="0.4">
      <c r="B30" s="127" t="s">
        <v>88</v>
      </c>
      <c r="C30" s="128"/>
      <c r="D30" s="129">
        <v>2178489</v>
      </c>
      <c r="E30" s="130">
        <v>4.0999999999999996</v>
      </c>
      <c r="F30" s="129">
        <v>2203299</v>
      </c>
      <c r="G30" s="131">
        <v>3.7</v>
      </c>
      <c r="H30" s="132">
        <v>1758809</v>
      </c>
      <c r="I30" s="136">
        <f t="shared" si="7"/>
        <v>3</v>
      </c>
      <c r="J30" s="137">
        <v>122908405</v>
      </c>
      <c r="K30" s="138">
        <f t="shared" si="1"/>
        <v>3</v>
      </c>
      <c r="M30" s="105" t="s">
        <v>89</v>
      </c>
      <c r="N30" s="140"/>
      <c r="O30" s="105" t="s">
        <v>89</v>
      </c>
      <c r="P30" s="140">
        <f t="shared" si="9"/>
        <v>1758809</v>
      </c>
      <c r="Q30" s="142">
        <f t="shared" si="10"/>
        <v>8</v>
      </c>
      <c r="R30" s="142" t="str">
        <f t="shared" si="4"/>
        <v>繰越金</v>
      </c>
      <c r="S30" s="143">
        <f t="shared" si="4"/>
        <v>1758809</v>
      </c>
    </row>
    <row r="31" spans="2:22" ht="13.5" customHeight="1" x14ac:dyDescent="0.4">
      <c r="B31" s="127" t="s">
        <v>90</v>
      </c>
      <c r="C31" s="128"/>
      <c r="D31" s="129">
        <v>1457995</v>
      </c>
      <c r="E31" s="130">
        <v>2.8</v>
      </c>
      <c r="F31" s="129">
        <v>1506954</v>
      </c>
      <c r="G31" s="131">
        <v>2.6</v>
      </c>
      <c r="H31" s="132">
        <v>1546276</v>
      </c>
      <c r="I31" s="136">
        <f t="shared" si="7"/>
        <v>2.6</v>
      </c>
      <c r="J31" s="137">
        <v>75573140</v>
      </c>
      <c r="K31" s="138">
        <f t="shared" si="1"/>
        <v>1.9</v>
      </c>
      <c r="M31" s="105" t="s">
        <v>91</v>
      </c>
      <c r="N31" s="140"/>
      <c r="O31" s="105" t="s">
        <v>91</v>
      </c>
      <c r="P31" s="140">
        <f t="shared" si="9"/>
        <v>1546276</v>
      </c>
      <c r="Q31" s="105">
        <f t="shared" si="10"/>
        <v>9</v>
      </c>
      <c r="R31" s="142" t="str">
        <f t="shared" si="4"/>
        <v>諸収入</v>
      </c>
      <c r="S31" s="143">
        <f t="shared" si="4"/>
        <v>1546276</v>
      </c>
    </row>
    <row r="32" spans="2:22" ht="13.5" customHeight="1" x14ac:dyDescent="0.4">
      <c r="B32" s="127" t="s">
        <v>92</v>
      </c>
      <c r="C32" s="128"/>
      <c r="D32" s="145" t="s">
        <v>56</v>
      </c>
      <c r="E32" s="146" t="s">
        <v>56</v>
      </c>
      <c r="F32" s="145" t="s">
        <v>56</v>
      </c>
      <c r="G32" s="147" t="s">
        <v>56</v>
      </c>
      <c r="H32" s="148" t="s">
        <v>57</v>
      </c>
      <c r="I32" s="149" t="s">
        <v>58</v>
      </c>
      <c r="J32" s="137">
        <v>43547500</v>
      </c>
      <c r="K32" s="138">
        <f t="shared" si="1"/>
        <v>1.1000000000000001</v>
      </c>
      <c r="P32" s="105" t="str">
        <f t="shared" si="9"/>
        <v xml:space="preserve">- </v>
      </c>
      <c r="Q32" s="105" t="e">
        <f t="shared" si="10"/>
        <v>#VALUE!</v>
      </c>
    </row>
    <row r="33" spans="1:11" ht="6.75" customHeight="1" thickBot="1" x14ac:dyDescent="0.45">
      <c r="A33" s="152"/>
      <c r="B33" s="152"/>
      <c r="C33" s="153"/>
      <c r="D33" s="152"/>
      <c r="E33" s="154"/>
      <c r="F33" s="155"/>
      <c r="G33" s="156"/>
      <c r="H33" s="61"/>
      <c r="I33" s="157"/>
      <c r="J33" s="52"/>
      <c r="K33" s="158"/>
    </row>
    <row r="34" spans="1:11" ht="2.1" customHeight="1" x14ac:dyDescent="0.4"/>
    <row r="35" spans="1:11" x14ac:dyDescent="0.4">
      <c r="A35" s="159" t="s">
        <v>18</v>
      </c>
      <c r="C35" s="159"/>
      <c r="H35" s="7"/>
    </row>
  </sheetData>
  <mergeCells count="4">
    <mergeCell ref="D6:E6"/>
    <mergeCell ref="F6:G6"/>
    <mergeCell ref="H6:I6"/>
    <mergeCell ref="J6:K6"/>
  </mergeCells>
  <phoneticPr fontId="3"/>
  <pageMargins left="0.62992125984251968" right="0.59055118110236227" top="0.47244094488188981" bottom="0.39370078740157483" header="0.51181102362204722" footer="0.51181102362204722"/>
  <pageSetup paperSize="9" scale="9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T27"/>
  <sheetViews>
    <sheetView showGridLines="0" zoomScaleNormal="100" workbookViewId="0"/>
  </sheetViews>
  <sheetFormatPr defaultColWidth="6.125" defaultRowHeight="10.5" x14ac:dyDescent="0.4"/>
  <cols>
    <col min="1" max="1" width="1.625" style="103" customWidth="1"/>
    <col min="2" max="2" width="17.25" style="103" customWidth="1"/>
    <col min="3" max="3" width="1.625" style="103" customWidth="1"/>
    <col min="4" max="4" width="11.125" style="103" customWidth="1"/>
    <col min="5" max="5" width="6.625" style="103" customWidth="1"/>
    <col min="6" max="6" width="11.125" style="103" customWidth="1"/>
    <col min="7" max="7" width="6.625" style="103" customWidth="1"/>
    <col min="8" max="8" width="11.125" style="6" customWidth="1"/>
    <col min="9" max="9" width="6.625" style="6" customWidth="1"/>
    <col min="10" max="10" width="11.125" style="4" customWidth="1"/>
    <col min="11" max="11" width="6.625" style="4" customWidth="1"/>
    <col min="12" max="12" width="6.125" style="103" customWidth="1"/>
    <col min="13" max="13" width="9.625" style="105" customWidth="1"/>
    <col min="14" max="14" width="8.875" style="105" customWidth="1"/>
    <col min="15" max="16" width="6.125" style="105" customWidth="1"/>
    <col min="17" max="17" width="10.5" style="105" customWidth="1"/>
    <col min="18" max="18" width="6.125" style="105" customWidth="1"/>
    <col min="19" max="19" width="12.25" style="105" customWidth="1"/>
    <col min="20" max="20" width="10.25" style="105" customWidth="1"/>
    <col min="21" max="16384" width="6.125" style="103"/>
  </cols>
  <sheetData>
    <row r="1" spans="1:20" s="6" customFormat="1" ht="13.5" customHeight="1" x14ac:dyDescent="0.4">
      <c r="A1" s="1" t="s">
        <v>19</v>
      </c>
      <c r="B1" s="1"/>
      <c r="C1" s="71"/>
      <c r="D1" s="72"/>
      <c r="E1" s="72"/>
      <c r="F1" s="73"/>
      <c r="G1" s="73"/>
      <c r="H1" s="73"/>
      <c r="I1" s="73"/>
      <c r="J1" s="4"/>
      <c r="K1" s="4"/>
    </row>
    <row r="2" spans="1:20" ht="14.25" customHeight="1" x14ac:dyDescent="0.4">
      <c r="A2" s="94" t="s">
        <v>93</v>
      </c>
      <c r="B2" s="95"/>
      <c r="C2" s="102"/>
      <c r="M2" s="103"/>
    </row>
    <row r="3" spans="1:20" ht="24.75" customHeight="1" x14ac:dyDescent="0.4">
      <c r="A3" s="95"/>
      <c r="B3" s="99"/>
      <c r="C3" s="102"/>
    </row>
    <row r="4" spans="1:20" ht="9.75" customHeight="1" x14ac:dyDescent="0.4">
      <c r="A4" s="105"/>
      <c r="B4" s="105"/>
      <c r="C4" s="102"/>
      <c r="F4" s="160"/>
      <c r="H4" s="104"/>
      <c r="K4" s="8" t="s">
        <v>1</v>
      </c>
    </row>
    <row r="5" spans="1:20" ht="2.1" customHeight="1" thickBot="1" x14ac:dyDescent="0.45">
      <c r="A5" s="105"/>
      <c r="B5" s="105"/>
      <c r="C5" s="102"/>
      <c r="F5" s="160"/>
      <c r="H5" s="104"/>
      <c r="K5" s="8"/>
    </row>
    <row r="6" spans="1:20" ht="15" customHeight="1" x14ac:dyDescent="0.4">
      <c r="A6" s="106"/>
      <c r="B6" s="107" t="s">
        <v>2</v>
      </c>
      <c r="C6" s="161"/>
      <c r="D6" s="573">
        <v>29</v>
      </c>
      <c r="E6" s="574"/>
      <c r="F6" s="570">
        <v>30</v>
      </c>
      <c r="G6" s="571"/>
      <c r="H6" s="562" t="s">
        <v>21</v>
      </c>
      <c r="I6" s="563"/>
      <c r="J6" s="572" t="s">
        <v>33</v>
      </c>
      <c r="K6" s="572" t="s">
        <v>34</v>
      </c>
      <c r="M6" s="162" t="s">
        <v>36</v>
      </c>
    </row>
    <row r="7" spans="1:20" ht="15" customHeight="1" x14ac:dyDescent="0.4">
      <c r="A7" s="109"/>
      <c r="B7" s="110" t="s">
        <v>22</v>
      </c>
      <c r="C7" s="163"/>
      <c r="D7" s="164"/>
      <c r="E7" s="113" t="s">
        <v>35</v>
      </c>
      <c r="F7" s="114"/>
      <c r="G7" s="115" t="s">
        <v>35</v>
      </c>
      <c r="H7" s="116"/>
      <c r="I7" s="117" t="s">
        <v>35</v>
      </c>
      <c r="J7" s="49"/>
      <c r="K7" s="118" t="s">
        <v>35</v>
      </c>
      <c r="N7" s="105" t="s">
        <v>37</v>
      </c>
    </row>
    <row r="8" spans="1:20" ht="6.75" customHeight="1" x14ac:dyDescent="0.4">
      <c r="D8" s="165"/>
      <c r="E8" s="121"/>
      <c r="F8" s="122"/>
      <c r="G8" s="123"/>
      <c r="H8" s="81"/>
      <c r="I8" s="124"/>
      <c r="J8" s="125"/>
      <c r="K8" s="126"/>
    </row>
    <row r="9" spans="1:20" ht="24.95" customHeight="1" x14ac:dyDescent="0.4">
      <c r="B9" s="127" t="s">
        <v>94</v>
      </c>
      <c r="C9" s="127"/>
      <c r="D9" s="166">
        <v>50774114</v>
      </c>
      <c r="E9" s="167">
        <v>100</v>
      </c>
      <c r="F9" s="166">
        <v>56999295</v>
      </c>
      <c r="G9" s="168">
        <v>100</v>
      </c>
      <c r="H9" s="169">
        <f>SUM(H10:H22)</f>
        <v>55961131</v>
      </c>
      <c r="I9" s="170">
        <f>ROUND(SUM(I10:I22),0)</f>
        <v>100</v>
      </c>
      <c r="J9" s="171">
        <f>SUM(J10:J22)</f>
        <v>3916271750</v>
      </c>
      <c r="K9" s="172">
        <f>ROUND(SUM(K10:K22),0)</f>
        <v>100</v>
      </c>
      <c r="M9" s="105" t="s">
        <v>38</v>
      </c>
      <c r="N9" s="105" t="s">
        <v>40</v>
      </c>
      <c r="O9" s="105" t="s">
        <v>41</v>
      </c>
      <c r="S9" s="105" t="s">
        <v>95</v>
      </c>
    </row>
    <row r="10" spans="1:20" ht="13.5" customHeight="1" x14ac:dyDescent="0.4">
      <c r="B10" s="127" t="s">
        <v>96</v>
      </c>
      <c r="C10" s="127"/>
      <c r="D10" s="166">
        <v>10998268</v>
      </c>
      <c r="E10" s="173">
        <v>21.7</v>
      </c>
      <c r="F10" s="166">
        <v>11020745</v>
      </c>
      <c r="G10" s="174">
        <v>19.3</v>
      </c>
      <c r="H10" s="169">
        <v>10807624</v>
      </c>
      <c r="I10" s="175">
        <f t="shared" ref="I10:I15" si="0">ROUND(H10/H$9*100,1)</f>
        <v>19.3</v>
      </c>
      <c r="J10" s="171">
        <v>602868556</v>
      </c>
      <c r="K10" s="176">
        <f t="shared" ref="K10:K16" si="1">ROUND(J10/J$9*100,1)</f>
        <v>15.4</v>
      </c>
      <c r="M10" s="139" t="s">
        <v>97</v>
      </c>
      <c r="N10" s="141">
        <f t="shared" ref="N10:N22" si="2">H10</f>
        <v>10807624</v>
      </c>
      <c r="O10" s="142">
        <f t="shared" ref="O10:O22" si="3">RANK($N10,$N$10:$N$22)</f>
        <v>2</v>
      </c>
      <c r="P10" s="142" t="str">
        <f t="shared" ref="P10:Q22" si="4">M10</f>
        <v>人件費</v>
      </c>
      <c r="Q10" s="143">
        <f t="shared" si="4"/>
        <v>10807624</v>
      </c>
      <c r="R10" s="143">
        <v>1</v>
      </c>
      <c r="S10" s="105" t="str">
        <f t="shared" ref="S10:S15" si="5">VLOOKUP(R10,$O$10:$Q$22,2,0)</f>
        <v>物件費</v>
      </c>
      <c r="T10" s="144">
        <f t="shared" ref="T10:T15" si="6">VLOOKUP(R10,$O$10:$Q$22,3,0)</f>
        <v>12969183</v>
      </c>
    </row>
    <row r="11" spans="1:20" ht="13.5" customHeight="1" x14ac:dyDescent="0.4">
      <c r="B11" s="127" t="s">
        <v>98</v>
      </c>
      <c r="C11" s="127"/>
      <c r="D11" s="166">
        <v>11813606</v>
      </c>
      <c r="E11" s="173">
        <v>23.3</v>
      </c>
      <c r="F11" s="166">
        <v>12342861</v>
      </c>
      <c r="G11" s="174">
        <v>21.7</v>
      </c>
      <c r="H11" s="169">
        <v>12969183</v>
      </c>
      <c r="I11" s="175">
        <f t="shared" si="0"/>
        <v>23.2</v>
      </c>
      <c r="J11" s="171">
        <v>677481956</v>
      </c>
      <c r="K11" s="176">
        <f t="shared" si="1"/>
        <v>17.3</v>
      </c>
      <c r="M11" s="139" t="s">
        <v>99</v>
      </c>
      <c r="N11" s="141">
        <f t="shared" si="2"/>
        <v>12969183</v>
      </c>
      <c r="O11" s="142">
        <f t="shared" si="3"/>
        <v>1</v>
      </c>
      <c r="P11" s="142" t="str">
        <f t="shared" si="4"/>
        <v>物件費</v>
      </c>
      <c r="Q11" s="143">
        <f t="shared" si="4"/>
        <v>12969183</v>
      </c>
      <c r="R11" s="143">
        <v>2</v>
      </c>
      <c r="S11" s="105" t="str">
        <f t="shared" si="5"/>
        <v>人件費</v>
      </c>
      <c r="T11" s="144">
        <f t="shared" si="6"/>
        <v>10807624</v>
      </c>
    </row>
    <row r="12" spans="1:20" ht="13.5" customHeight="1" x14ac:dyDescent="0.4">
      <c r="B12" s="127" t="s">
        <v>100</v>
      </c>
      <c r="C12" s="127"/>
      <c r="D12" s="166">
        <v>873835</v>
      </c>
      <c r="E12" s="173">
        <v>1.7</v>
      </c>
      <c r="F12" s="166">
        <v>934512</v>
      </c>
      <c r="G12" s="174">
        <v>1.6</v>
      </c>
      <c r="H12" s="169">
        <v>1135251</v>
      </c>
      <c r="I12" s="175">
        <f t="shared" si="0"/>
        <v>2</v>
      </c>
      <c r="J12" s="171">
        <v>39948148</v>
      </c>
      <c r="K12" s="176">
        <f t="shared" si="1"/>
        <v>1</v>
      </c>
      <c r="M12" s="105" t="s">
        <v>101</v>
      </c>
      <c r="N12" s="140">
        <f t="shared" si="2"/>
        <v>1135251</v>
      </c>
      <c r="O12" s="105">
        <f t="shared" si="3"/>
        <v>8</v>
      </c>
      <c r="P12" s="142" t="str">
        <f t="shared" si="4"/>
        <v>維持補修費</v>
      </c>
      <c r="Q12" s="143">
        <f t="shared" si="4"/>
        <v>1135251</v>
      </c>
      <c r="R12" s="143">
        <v>3</v>
      </c>
      <c r="S12" s="105" t="str">
        <f t="shared" si="5"/>
        <v>普通建設事業費</v>
      </c>
      <c r="T12" s="144">
        <f t="shared" si="6"/>
        <v>8649671</v>
      </c>
    </row>
    <row r="13" spans="1:20" ht="13.5" customHeight="1" x14ac:dyDescent="0.4">
      <c r="B13" s="127" t="s">
        <v>102</v>
      </c>
      <c r="C13" s="127"/>
      <c r="D13" s="166">
        <v>7451162</v>
      </c>
      <c r="E13" s="173">
        <v>14.7</v>
      </c>
      <c r="F13" s="166">
        <v>8010468</v>
      </c>
      <c r="G13" s="174">
        <v>14.1</v>
      </c>
      <c r="H13" s="169">
        <v>7789444</v>
      </c>
      <c r="I13" s="175">
        <f t="shared" si="0"/>
        <v>13.9</v>
      </c>
      <c r="J13" s="171">
        <v>1224568184</v>
      </c>
      <c r="K13" s="176">
        <f t="shared" si="1"/>
        <v>31.3</v>
      </c>
      <c r="M13" s="139" t="s">
        <v>103</v>
      </c>
      <c r="N13" s="141">
        <f t="shared" si="2"/>
        <v>7789444</v>
      </c>
      <c r="O13" s="142">
        <f t="shared" si="3"/>
        <v>4</v>
      </c>
      <c r="P13" s="142" t="str">
        <f t="shared" si="4"/>
        <v>扶助費</v>
      </c>
      <c r="Q13" s="143">
        <f t="shared" si="4"/>
        <v>7789444</v>
      </c>
      <c r="R13" s="143">
        <v>4</v>
      </c>
      <c r="S13" s="105" t="str">
        <f t="shared" si="5"/>
        <v>扶助費</v>
      </c>
      <c r="T13" s="144">
        <f t="shared" si="6"/>
        <v>7789444</v>
      </c>
    </row>
    <row r="14" spans="1:20" ht="13.5" customHeight="1" x14ac:dyDescent="0.4">
      <c r="B14" s="127" t="s">
        <v>104</v>
      </c>
      <c r="C14" s="127"/>
      <c r="D14" s="166">
        <v>3845076</v>
      </c>
      <c r="E14" s="173">
        <v>7.6</v>
      </c>
      <c r="F14" s="166">
        <v>3924103</v>
      </c>
      <c r="G14" s="174">
        <v>6.9</v>
      </c>
      <c r="H14" s="169">
        <v>5797129</v>
      </c>
      <c r="I14" s="175">
        <f t="shared" si="0"/>
        <v>10.4</v>
      </c>
      <c r="J14" s="171">
        <v>218782964</v>
      </c>
      <c r="K14" s="176">
        <f t="shared" si="1"/>
        <v>5.6</v>
      </c>
      <c r="M14" s="139" t="s">
        <v>105</v>
      </c>
      <c r="N14" s="141">
        <f t="shared" si="2"/>
        <v>5797129</v>
      </c>
      <c r="O14" s="142">
        <f t="shared" si="3"/>
        <v>5</v>
      </c>
      <c r="P14" s="142" t="str">
        <f t="shared" si="4"/>
        <v>補助費等</v>
      </c>
      <c r="Q14" s="143">
        <f t="shared" si="4"/>
        <v>5797129</v>
      </c>
      <c r="R14" s="143">
        <v>5</v>
      </c>
      <c r="S14" s="105" t="str">
        <f t="shared" si="5"/>
        <v>補助費等</v>
      </c>
      <c r="T14" s="144">
        <f t="shared" si="6"/>
        <v>5797129</v>
      </c>
    </row>
    <row r="15" spans="1:20" ht="13.5" customHeight="1" x14ac:dyDescent="0.4">
      <c r="B15" s="127" t="s">
        <v>106</v>
      </c>
      <c r="C15" s="127"/>
      <c r="D15" s="166">
        <v>7291504</v>
      </c>
      <c r="E15" s="173">
        <v>14.4</v>
      </c>
      <c r="F15" s="166">
        <v>12763133</v>
      </c>
      <c r="G15" s="174">
        <v>22.4</v>
      </c>
      <c r="H15" s="169">
        <v>8649671</v>
      </c>
      <c r="I15" s="175">
        <f t="shared" si="0"/>
        <v>15.5</v>
      </c>
      <c r="J15" s="171">
        <v>517715001</v>
      </c>
      <c r="K15" s="176">
        <f t="shared" si="1"/>
        <v>13.2</v>
      </c>
      <c r="M15" s="139" t="s">
        <v>107</v>
      </c>
      <c r="N15" s="141">
        <f t="shared" si="2"/>
        <v>8649671</v>
      </c>
      <c r="O15" s="142">
        <f t="shared" si="3"/>
        <v>3</v>
      </c>
      <c r="P15" s="142" t="str">
        <f t="shared" si="4"/>
        <v>普通建設事業費</v>
      </c>
      <c r="Q15" s="143">
        <f t="shared" si="4"/>
        <v>8649671</v>
      </c>
      <c r="R15" s="143">
        <v>6</v>
      </c>
      <c r="S15" s="105" t="str">
        <f t="shared" si="5"/>
        <v>積立金</v>
      </c>
      <c r="T15" s="144">
        <f t="shared" si="6"/>
        <v>5465086</v>
      </c>
    </row>
    <row r="16" spans="1:20" ht="13.5" customHeight="1" x14ac:dyDescent="0.4">
      <c r="B16" s="127" t="s">
        <v>108</v>
      </c>
      <c r="C16" s="127"/>
      <c r="D16" s="177" t="s">
        <v>56</v>
      </c>
      <c r="E16" s="177" t="s">
        <v>56</v>
      </c>
      <c r="F16" s="177" t="s">
        <v>56</v>
      </c>
      <c r="G16" s="177" t="s">
        <v>56</v>
      </c>
      <c r="H16" s="178" t="s">
        <v>57</v>
      </c>
      <c r="I16" s="179" t="s">
        <v>58</v>
      </c>
      <c r="J16" s="171">
        <v>528581</v>
      </c>
      <c r="K16" s="176">
        <f t="shared" si="1"/>
        <v>0</v>
      </c>
      <c r="M16" s="105" t="s">
        <v>109</v>
      </c>
      <c r="N16" s="150" t="str">
        <f t="shared" si="2"/>
        <v xml:space="preserve">- </v>
      </c>
      <c r="O16" s="105" t="e">
        <f t="shared" si="3"/>
        <v>#VALUE!</v>
      </c>
      <c r="P16" s="142" t="str">
        <f t="shared" si="4"/>
        <v>災害復旧事業費</v>
      </c>
      <c r="Q16" s="143" t="str">
        <f t="shared" si="4"/>
        <v xml:space="preserve">- </v>
      </c>
      <c r="R16" s="143"/>
      <c r="S16" s="105" t="s">
        <v>60</v>
      </c>
      <c r="T16" s="144">
        <f>H9-SUM(T10:T15)</f>
        <v>4482994</v>
      </c>
    </row>
    <row r="17" spans="1:20" ht="13.5" customHeight="1" x14ac:dyDescent="0.4">
      <c r="B17" s="127" t="s">
        <v>110</v>
      </c>
      <c r="C17" s="127"/>
      <c r="D17" s="177" t="s">
        <v>56</v>
      </c>
      <c r="E17" s="177" t="s">
        <v>56</v>
      </c>
      <c r="F17" s="177" t="s">
        <v>56</v>
      </c>
      <c r="G17" s="177" t="s">
        <v>56</v>
      </c>
      <c r="H17" s="178" t="s">
        <v>57</v>
      </c>
      <c r="I17" s="179" t="s">
        <v>58</v>
      </c>
      <c r="J17" s="180" t="s">
        <v>57</v>
      </c>
      <c r="K17" s="181" t="s">
        <v>58</v>
      </c>
      <c r="M17" s="105" t="s">
        <v>111</v>
      </c>
      <c r="N17" s="150" t="str">
        <f t="shared" si="2"/>
        <v xml:space="preserve">- </v>
      </c>
      <c r="O17" s="105" t="e">
        <f t="shared" si="3"/>
        <v>#VALUE!</v>
      </c>
      <c r="P17" s="142" t="str">
        <f t="shared" si="4"/>
        <v>失業対策事業費</v>
      </c>
      <c r="Q17" s="143" t="str">
        <f t="shared" si="4"/>
        <v xml:space="preserve">- </v>
      </c>
      <c r="R17" s="143"/>
    </row>
    <row r="18" spans="1:20" ht="13.5" customHeight="1" x14ac:dyDescent="0.4">
      <c r="B18" s="127" t="s">
        <v>112</v>
      </c>
      <c r="C18" s="127"/>
      <c r="D18" s="166">
        <v>378913</v>
      </c>
      <c r="E18" s="173">
        <v>0.7</v>
      </c>
      <c r="F18" s="166">
        <v>155270</v>
      </c>
      <c r="G18" s="174">
        <v>0.3</v>
      </c>
      <c r="H18" s="169">
        <v>70840</v>
      </c>
      <c r="I18" s="175">
        <f>ROUND(H18/H$9*100,1)</f>
        <v>0.1</v>
      </c>
      <c r="J18" s="171">
        <v>69494910</v>
      </c>
      <c r="K18" s="176">
        <f>ROUND(J18/J$9*100,1)</f>
        <v>1.8</v>
      </c>
      <c r="M18" s="105" t="s">
        <v>113</v>
      </c>
      <c r="N18" s="140">
        <f t="shared" si="2"/>
        <v>70840</v>
      </c>
      <c r="O18" s="105">
        <f t="shared" si="3"/>
        <v>11</v>
      </c>
      <c r="P18" s="142" t="str">
        <f t="shared" si="4"/>
        <v>公債費</v>
      </c>
      <c r="Q18" s="143">
        <f t="shared" si="4"/>
        <v>70840</v>
      </c>
      <c r="R18" s="143"/>
      <c r="S18" s="151" t="s">
        <v>63</v>
      </c>
      <c r="T18" s="140">
        <f>SUM(T10:T16)</f>
        <v>55961131</v>
      </c>
    </row>
    <row r="19" spans="1:20" ht="13.5" customHeight="1" x14ac:dyDescent="0.4">
      <c r="B19" s="127" t="s">
        <v>114</v>
      </c>
      <c r="C19" s="127"/>
      <c r="D19" s="166">
        <v>5068946</v>
      </c>
      <c r="E19" s="173">
        <v>10</v>
      </c>
      <c r="F19" s="166">
        <v>4632040</v>
      </c>
      <c r="G19" s="174">
        <v>8.1</v>
      </c>
      <c r="H19" s="169">
        <v>5465086</v>
      </c>
      <c r="I19" s="175">
        <f>ROUND(H19/H$9*100,1)</f>
        <v>9.8000000000000007</v>
      </c>
      <c r="J19" s="171">
        <v>223129597</v>
      </c>
      <c r="K19" s="176">
        <f>ROUND(J19/J$9*100,1)</f>
        <v>5.7</v>
      </c>
      <c r="M19" s="139" t="s">
        <v>115</v>
      </c>
      <c r="N19" s="141">
        <f t="shared" si="2"/>
        <v>5465086</v>
      </c>
      <c r="O19" s="142">
        <f t="shared" si="3"/>
        <v>6</v>
      </c>
      <c r="P19" s="142" t="str">
        <f t="shared" si="4"/>
        <v>積立金</v>
      </c>
      <c r="Q19" s="143">
        <f t="shared" si="4"/>
        <v>5465086</v>
      </c>
      <c r="R19" s="143"/>
    </row>
    <row r="20" spans="1:20" ht="13.5" customHeight="1" x14ac:dyDescent="0.4">
      <c r="B20" s="127" t="s">
        <v>116</v>
      </c>
      <c r="C20" s="127"/>
      <c r="D20" s="177" t="s">
        <v>56</v>
      </c>
      <c r="E20" s="177" t="s">
        <v>56</v>
      </c>
      <c r="F20" s="182">
        <v>89856</v>
      </c>
      <c r="G20" s="177">
        <v>0.2</v>
      </c>
      <c r="H20" s="183">
        <v>98926</v>
      </c>
      <c r="I20" s="184">
        <f>ROUND(H20/H$9*100,1)</f>
        <v>0.2</v>
      </c>
      <c r="J20" s="171">
        <v>98926</v>
      </c>
      <c r="K20" s="181">
        <v>0</v>
      </c>
      <c r="M20" s="105" t="s">
        <v>117</v>
      </c>
      <c r="N20" s="150">
        <f t="shared" si="2"/>
        <v>98926</v>
      </c>
      <c r="O20" s="105">
        <f t="shared" si="3"/>
        <v>10</v>
      </c>
      <c r="P20" s="142" t="str">
        <f t="shared" si="4"/>
        <v>投資及び出資金</v>
      </c>
      <c r="Q20" s="143">
        <f t="shared" si="4"/>
        <v>98926</v>
      </c>
      <c r="R20" s="143"/>
    </row>
    <row r="21" spans="1:20" ht="13.5" customHeight="1" x14ac:dyDescent="0.4">
      <c r="B21" s="127" t="s">
        <v>118</v>
      </c>
      <c r="C21" s="127"/>
      <c r="D21" s="166">
        <v>1002861</v>
      </c>
      <c r="E21" s="173">
        <v>2</v>
      </c>
      <c r="F21" s="166">
        <v>1001799</v>
      </c>
      <c r="G21" s="174">
        <v>1.8</v>
      </c>
      <c r="H21" s="169">
        <v>1001869</v>
      </c>
      <c r="I21" s="175">
        <f>ROUND(H21/H$9*100,1)</f>
        <v>1.8</v>
      </c>
      <c r="J21" s="171">
        <v>24933159</v>
      </c>
      <c r="K21" s="176">
        <f>ROUND(J21/J$9*100,1)</f>
        <v>0.6</v>
      </c>
      <c r="M21" s="105" t="s">
        <v>119</v>
      </c>
      <c r="N21" s="140">
        <f t="shared" si="2"/>
        <v>1001869</v>
      </c>
      <c r="O21" s="105">
        <f t="shared" si="3"/>
        <v>9</v>
      </c>
      <c r="P21" s="142" t="str">
        <f t="shared" si="4"/>
        <v>貸付金</v>
      </c>
      <c r="Q21" s="143">
        <f t="shared" si="4"/>
        <v>1001869</v>
      </c>
      <c r="R21" s="143"/>
    </row>
    <row r="22" spans="1:20" ht="13.5" customHeight="1" x14ac:dyDescent="0.4">
      <c r="B22" s="127" t="s">
        <v>120</v>
      </c>
      <c r="C22" s="127"/>
      <c r="D22" s="166">
        <v>2049943</v>
      </c>
      <c r="E22" s="173">
        <v>4</v>
      </c>
      <c r="F22" s="166">
        <v>2124508</v>
      </c>
      <c r="G22" s="174">
        <v>3.7</v>
      </c>
      <c r="H22" s="169">
        <v>2176108</v>
      </c>
      <c r="I22" s="175">
        <f>ROUND(H22/H$9*100,1)</f>
        <v>3.9</v>
      </c>
      <c r="J22" s="171">
        <v>316721768</v>
      </c>
      <c r="K22" s="176">
        <f>ROUND(J22/J$9*100,1)</f>
        <v>8.1</v>
      </c>
      <c r="M22" s="105" t="s">
        <v>121</v>
      </c>
      <c r="N22" s="140">
        <f t="shared" si="2"/>
        <v>2176108</v>
      </c>
      <c r="O22" s="105">
        <f t="shared" si="3"/>
        <v>7</v>
      </c>
      <c r="P22" s="142" t="str">
        <f t="shared" si="4"/>
        <v>繰出金</v>
      </c>
      <c r="Q22" s="143">
        <f t="shared" si="4"/>
        <v>2176108</v>
      </c>
      <c r="R22" s="143"/>
    </row>
    <row r="23" spans="1:20" ht="6.75" customHeight="1" thickBot="1" x14ac:dyDescent="0.45">
      <c r="A23" s="152"/>
      <c r="B23" s="152"/>
      <c r="C23" s="152"/>
      <c r="D23" s="185"/>
      <c r="E23" s="186"/>
      <c r="F23" s="155"/>
      <c r="G23" s="187"/>
      <c r="H23" s="61"/>
      <c r="I23" s="188"/>
      <c r="J23" s="52"/>
      <c r="K23" s="158"/>
    </row>
    <row r="24" spans="1:20" ht="2.1" customHeight="1" x14ac:dyDescent="0.4">
      <c r="I24" s="4"/>
    </row>
    <row r="25" spans="1:20" x14ac:dyDescent="0.4">
      <c r="A25" s="159" t="s">
        <v>18</v>
      </c>
      <c r="C25" s="159"/>
    </row>
    <row r="27" spans="1:20" x14ac:dyDescent="0.4">
      <c r="N27" s="140"/>
    </row>
  </sheetData>
  <mergeCells count="4">
    <mergeCell ref="D6:E6"/>
    <mergeCell ref="F6:G6"/>
    <mergeCell ref="H6:I6"/>
    <mergeCell ref="J6:K6"/>
  </mergeCells>
  <phoneticPr fontId="3"/>
  <pageMargins left="0.62992125984251968" right="0.59055118110236227" top="0.47244094488188981" bottom="0.39370078740157483" header="0.51181102362204722" footer="0.51181102362204722"/>
  <pageSetup paperSize="9" scale="9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V26"/>
  <sheetViews>
    <sheetView showGridLines="0" zoomScaleNormal="100" zoomScaleSheetLayoutView="75" workbookViewId="0">
      <selection activeCell="O20" sqref="O20"/>
    </sheetView>
  </sheetViews>
  <sheetFormatPr defaultColWidth="6.125" defaultRowHeight="10.5" x14ac:dyDescent="0.4"/>
  <cols>
    <col min="1" max="1" width="1.625" style="103" customWidth="1"/>
    <col min="2" max="2" width="17.25" style="103" customWidth="1"/>
    <col min="3" max="3" width="1.625" style="103" customWidth="1"/>
    <col min="4" max="4" width="11.125" style="103" customWidth="1"/>
    <col min="5" max="5" width="6.625" style="103" customWidth="1"/>
    <col min="6" max="6" width="11.125" style="103" customWidth="1"/>
    <col min="7" max="7" width="6.625" style="103" customWidth="1"/>
    <col min="8" max="8" width="11.125" style="103" customWidth="1"/>
    <col min="9" max="9" width="6.625" style="103" customWidth="1"/>
    <col min="10" max="10" width="11.125" style="192" customWidth="1"/>
    <col min="11" max="11" width="6.625" style="192" customWidth="1"/>
    <col min="12" max="12" width="6.125" style="103" customWidth="1"/>
    <col min="13" max="13" width="9.625" style="105" customWidth="1"/>
    <col min="14" max="14" width="8.875" style="105" customWidth="1"/>
    <col min="15" max="18" width="7.375" style="105" customWidth="1"/>
    <col min="19" max="19" width="12.25" style="105" customWidth="1"/>
    <col min="20" max="20" width="10.25" style="105" customWidth="1"/>
    <col min="21" max="16384" width="6.125" style="103"/>
  </cols>
  <sheetData>
    <row r="1" spans="1:22" s="75" customFormat="1" ht="13.5" customHeight="1" x14ac:dyDescent="0.4">
      <c r="A1" s="1" t="s">
        <v>19</v>
      </c>
      <c r="B1" s="1"/>
      <c r="C1" s="71"/>
      <c r="D1" s="189"/>
      <c r="E1" s="189"/>
      <c r="F1" s="190"/>
      <c r="G1" s="190"/>
      <c r="H1" s="190"/>
      <c r="I1" s="190"/>
      <c r="J1" s="98"/>
      <c r="K1" s="98"/>
    </row>
    <row r="2" spans="1:22" s="95" customFormat="1" ht="12" x14ac:dyDescent="0.4">
      <c r="A2" s="94" t="s">
        <v>122</v>
      </c>
      <c r="C2" s="96"/>
      <c r="J2" s="191"/>
      <c r="K2" s="191"/>
      <c r="M2" s="99"/>
      <c r="N2" s="99"/>
      <c r="O2" s="99"/>
      <c r="P2" s="99"/>
      <c r="Q2" s="99"/>
      <c r="R2" s="99"/>
      <c r="S2" s="99"/>
      <c r="T2" s="99"/>
    </row>
    <row r="3" spans="1:22" ht="24.75" customHeight="1" x14ac:dyDescent="0.4">
      <c r="B3" s="100"/>
      <c r="C3" s="102"/>
      <c r="M3" s="103"/>
    </row>
    <row r="4" spans="1:22" ht="9.75" customHeight="1" x14ac:dyDescent="0.4">
      <c r="A4" s="105"/>
      <c r="B4" s="105"/>
      <c r="C4" s="102"/>
      <c r="F4" s="160"/>
      <c r="H4" s="160"/>
      <c r="K4" s="193" t="s">
        <v>1</v>
      </c>
    </row>
    <row r="5" spans="1:22" ht="2.1" customHeight="1" thickBot="1" x14ac:dyDescent="0.45">
      <c r="A5" s="105"/>
      <c r="B5" s="105"/>
      <c r="C5" s="102"/>
      <c r="F5" s="160"/>
      <c r="H5" s="160"/>
      <c r="K5" s="193"/>
    </row>
    <row r="6" spans="1:22" ht="15" customHeight="1" x14ac:dyDescent="0.4">
      <c r="A6" s="106"/>
      <c r="B6" s="107" t="s">
        <v>2</v>
      </c>
      <c r="C6" s="161"/>
      <c r="D6" s="573">
        <v>29</v>
      </c>
      <c r="E6" s="574"/>
      <c r="F6" s="570">
        <v>30</v>
      </c>
      <c r="G6" s="571"/>
      <c r="H6" s="562" t="s">
        <v>21</v>
      </c>
      <c r="I6" s="563"/>
      <c r="J6" s="572" t="s">
        <v>33</v>
      </c>
      <c r="K6" s="572" t="s">
        <v>34</v>
      </c>
      <c r="M6" s="162" t="s">
        <v>36</v>
      </c>
    </row>
    <row r="7" spans="1:22" ht="15" customHeight="1" x14ac:dyDescent="0.4">
      <c r="A7" s="109"/>
      <c r="B7" s="110" t="s">
        <v>22</v>
      </c>
      <c r="C7" s="163"/>
      <c r="D7" s="164"/>
      <c r="E7" s="113" t="s">
        <v>35</v>
      </c>
      <c r="F7" s="114"/>
      <c r="G7" s="115" t="s">
        <v>35</v>
      </c>
      <c r="H7" s="116"/>
      <c r="I7" s="117" t="s">
        <v>35</v>
      </c>
      <c r="J7" s="49"/>
      <c r="K7" s="118" t="s">
        <v>35</v>
      </c>
      <c r="N7" s="105" t="s">
        <v>37</v>
      </c>
    </row>
    <row r="8" spans="1:22" ht="6.75" customHeight="1" x14ac:dyDescent="0.4">
      <c r="D8" s="165"/>
      <c r="E8" s="121"/>
      <c r="F8" s="122"/>
      <c r="G8" s="123"/>
      <c r="H8" s="81"/>
      <c r="I8" s="124"/>
      <c r="J8" s="125"/>
      <c r="K8" s="126"/>
    </row>
    <row r="9" spans="1:22" ht="24.95" customHeight="1" x14ac:dyDescent="0.4">
      <c r="B9" s="127" t="s">
        <v>123</v>
      </c>
      <c r="C9" s="127"/>
      <c r="D9" s="194">
        <v>50774114</v>
      </c>
      <c r="E9" s="195">
        <v>100</v>
      </c>
      <c r="F9" s="166">
        <v>56999295</v>
      </c>
      <c r="G9" s="196">
        <v>100</v>
      </c>
      <c r="H9" s="169">
        <f>SUM(H10:H22)</f>
        <v>55961131</v>
      </c>
      <c r="I9" s="197">
        <f>ROUND(SUM(I10:I22),0)</f>
        <v>100</v>
      </c>
      <c r="J9" s="171">
        <f>SUM(J10:J22)</f>
        <v>3916271750</v>
      </c>
      <c r="K9" s="198">
        <f>ROUND(SUM(K10:K22),0)</f>
        <v>100</v>
      </c>
      <c r="M9" s="105" t="s">
        <v>38</v>
      </c>
      <c r="N9" s="105" t="s">
        <v>40</v>
      </c>
      <c r="O9" s="105" t="s">
        <v>41</v>
      </c>
      <c r="S9" s="105" t="s">
        <v>95</v>
      </c>
    </row>
    <row r="10" spans="1:22" ht="13.5" customHeight="1" x14ac:dyDescent="0.4">
      <c r="B10" s="127" t="s">
        <v>124</v>
      </c>
      <c r="C10" s="127"/>
      <c r="D10" s="166">
        <v>576826</v>
      </c>
      <c r="E10" s="195">
        <v>1.1000000000000001</v>
      </c>
      <c r="F10" s="166">
        <v>546877</v>
      </c>
      <c r="G10" s="196">
        <v>1</v>
      </c>
      <c r="H10" s="169">
        <v>540537</v>
      </c>
      <c r="I10" s="199">
        <f>ROUND(H10/H$9*100,1)</f>
        <v>1</v>
      </c>
      <c r="J10" s="171">
        <v>18069075</v>
      </c>
      <c r="K10" s="200">
        <f t="shared" ref="K10:K22" si="0">ROUND(J10/J$9*100,1)</f>
        <v>0.5</v>
      </c>
      <c r="M10" s="105" t="s">
        <v>125</v>
      </c>
      <c r="N10" s="201">
        <f t="shared" ref="N10:N22" si="1">H10</f>
        <v>540537</v>
      </c>
      <c r="O10" s="105">
        <f t="shared" ref="O10:O22" si="2">RANK($N10,$N$10:$N$21)</f>
        <v>7</v>
      </c>
      <c r="P10" s="105" t="str">
        <f t="shared" ref="P10:Q21" si="3">M10</f>
        <v>議会費</v>
      </c>
      <c r="Q10" s="201">
        <f t="shared" si="3"/>
        <v>540537</v>
      </c>
      <c r="R10" s="201">
        <v>1</v>
      </c>
      <c r="S10" s="105" t="str">
        <f t="shared" ref="S10:S15" si="4">VLOOKUP(R10,$O$10:$Q$21,2,0)</f>
        <v>民生費</v>
      </c>
      <c r="T10" s="144">
        <f t="shared" ref="T10:T15" si="5">VLOOKUP(R10,$O$10:$Q$21,3,0)</f>
        <v>19241937</v>
      </c>
      <c r="U10" s="105"/>
      <c r="V10" s="201"/>
    </row>
    <row r="11" spans="1:22" ht="13.5" customHeight="1" x14ac:dyDescent="0.4">
      <c r="B11" s="127" t="s">
        <v>126</v>
      </c>
      <c r="C11" s="127"/>
      <c r="D11" s="166">
        <v>10414387</v>
      </c>
      <c r="E11" s="195">
        <v>20.5</v>
      </c>
      <c r="F11" s="166">
        <v>10689887</v>
      </c>
      <c r="G11" s="196">
        <v>18.8</v>
      </c>
      <c r="H11" s="169">
        <v>11032556</v>
      </c>
      <c r="I11" s="199">
        <f>ROUND(H11/H$9*100,1)</f>
        <v>19.7</v>
      </c>
      <c r="J11" s="171">
        <v>487797705</v>
      </c>
      <c r="K11" s="200">
        <f t="shared" si="0"/>
        <v>12.5</v>
      </c>
      <c r="M11" s="139" t="s">
        <v>127</v>
      </c>
      <c r="N11" s="202">
        <f t="shared" si="1"/>
        <v>11032556</v>
      </c>
      <c r="O11" s="142">
        <f t="shared" si="2"/>
        <v>2</v>
      </c>
      <c r="P11" s="105" t="str">
        <f t="shared" si="3"/>
        <v>総務費</v>
      </c>
      <c r="Q11" s="201">
        <f t="shared" si="3"/>
        <v>11032556</v>
      </c>
      <c r="R11" s="201">
        <v>2</v>
      </c>
      <c r="S11" s="105" t="str">
        <f t="shared" si="4"/>
        <v>総務費</v>
      </c>
      <c r="T11" s="144">
        <f t="shared" si="5"/>
        <v>11032556</v>
      </c>
    </row>
    <row r="12" spans="1:22" ht="13.5" customHeight="1" x14ac:dyDescent="0.4">
      <c r="B12" s="127" t="s">
        <v>128</v>
      </c>
      <c r="C12" s="127"/>
      <c r="D12" s="166">
        <v>15834785</v>
      </c>
      <c r="E12" s="195">
        <v>31.2</v>
      </c>
      <c r="F12" s="166">
        <v>18070744</v>
      </c>
      <c r="G12" s="196">
        <v>31.7</v>
      </c>
      <c r="H12" s="169">
        <v>19241937</v>
      </c>
      <c r="I12" s="199">
        <f>ROUND(H12/H$9*100,1)</f>
        <v>34.4</v>
      </c>
      <c r="J12" s="171">
        <v>2031503357</v>
      </c>
      <c r="K12" s="200">
        <f t="shared" si="0"/>
        <v>51.9</v>
      </c>
      <c r="M12" s="139" t="s">
        <v>129</v>
      </c>
      <c r="N12" s="202">
        <f t="shared" si="1"/>
        <v>19241937</v>
      </c>
      <c r="O12" s="142">
        <f t="shared" si="2"/>
        <v>1</v>
      </c>
      <c r="P12" s="105" t="str">
        <f t="shared" si="3"/>
        <v>民生費</v>
      </c>
      <c r="Q12" s="201">
        <f t="shared" si="3"/>
        <v>19241937</v>
      </c>
      <c r="R12" s="201">
        <v>3</v>
      </c>
      <c r="S12" s="105" t="str">
        <f t="shared" si="4"/>
        <v>土木費</v>
      </c>
      <c r="T12" s="144">
        <f t="shared" si="5"/>
        <v>9579901</v>
      </c>
    </row>
    <row r="13" spans="1:22" ht="13.5" customHeight="1" x14ac:dyDescent="0.4">
      <c r="B13" s="127" t="s">
        <v>130</v>
      </c>
      <c r="C13" s="127"/>
      <c r="D13" s="166">
        <v>4502689</v>
      </c>
      <c r="E13" s="195">
        <v>8.9</v>
      </c>
      <c r="F13" s="166">
        <v>4876992</v>
      </c>
      <c r="G13" s="196">
        <v>8.6</v>
      </c>
      <c r="H13" s="169">
        <v>4775950</v>
      </c>
      <c r="I13" s="199">
        <f>ROUND(H13/H$9*100,1)</f>
        <v>8.5</v>
      </c>
      <c r="J13" s="171">
        <v>272390966</v>
      </c>
      <c r="K13" s="200">
        <f t="shared" si="0"/>
        <v>7</v>
      </c>
      <c r="M13" s="139" t="s">
        <v>131</v>
      </c>
      <c r="N13" s="202">
        <f t="shared" si="1"/>
        <v>4775950</v>
      </c>
      <c r="O13" s="142">
        <f t="shared" si="2"/>
        <v>5</v>
      </c>
      <c r="P13" s="105" t="str">
        <f t="shared" si="3"/>
        <v>衛生費</v>
      </c>
      <c r="Q13" s="201">
        <f t="shared" si="3"/>
        <v>4775950</v>
      </c>
      <c r="R13" s="201">
        <v>4</v>
      </c>
      <c r="S13" s="105" t="str">
        <f t="shared" si="4"/>
        <v>教育費</v>
      </c>
      <c r="T13" s="144">
        <f t="shared" si="5"/>
        <v>8571176</v>
      </c>
    </row>
    <row r="14" spans="1:22" ht="13.5" customHeight="1" x14ac:dyDescent="0.4">
      <c r="B14" s="127" t="s">
        <v>132</v>
      </c>
      <c r="C14" s="127"/>
      <c r="D14" s="166">
        <v>110206</v>
      </c>
      <c r="E14" s="195">
        <v>0.2</v>
      </c>
      <c r="F14" s="166">
        <v>101573</v>
      </c>
      <c r="G14" s="196">
        <v>0.2</v>
      </c>
      <c r="H14" s="169">
        <v>103842</v>
      </c>
      <c r="I14" s="199">
        <f>ROUND(H14/H$9*100,1)</f>
        <v>0.2</v>
      </c>
      <c r="J14" s="171">
        <v>6692131</v>
      </c>
      <c r="K14" s="200">
        <f t="shared" si="0"/>
        <v>0.2</v>
      </c>
      <c r="M14" s="105" t="s">
        <v>133</v>
      </c>
      <c r="N14" s="201">
        <f t="shared" si="1"/>
        <v>103842</v>
      </c>
      <c r="O14" s="105">
        <f t="shared" si="2"/>
        <v>9</v>
      </c>
      <c r="P14" s="105" t="str">
        <f t="shared" si="3"/>
        <v>労働費</v>
      </c>
      <c r="Q14" s="201">
        <f t="shared" si="3"/>
        <v>103842</v>
      </c>
      <c r="R14" s="201">
        <v>5</v>
      </c>
      <c r="S14" s="105" t="str">
        <f t="shared" si="4"/>
        <v>衛生費</v>
      </c>
      <c r="T14" s="144">
        <f t="shared" si="5"/>
        <v>4775950</v>
      </c>
    </row>
    <row r="15" spans="1:22" ht="13.5" customHeight="1" x14ac:dyDescent="0.4">
      <c r="B15" s="127" t="s">
        <v>134</v>
      </c>
      <c r="C15" s="127"/>
      <c r="D15" s="203" t="s">
        <v>56</v>
      </c>
      <c r="E15" s="177" t="s">
        <v>56</v>
      </c>
      <c r="F15" s="203" t="s">
        <v>56</v>
      </c>
      <c r="G15" s="203" t="s">
        <v>56</v>
      </c>
      <c r="H15" s="178" t="s">
        <v>57</v>
      </c>
      <c r="I15" s="204" t="s">
        <v>58</v>
      </c>
      <c r="J15" s="171">
        <v>1980274</v>
      </c>
      <c r="K15" s="200">
        <f t="shared" si="0"/>
        <v>0.1</v>
      </c>
      <c r="M15" s="105" t="s">
        <v>135</v>
      </c>
      <c r="N15" s="201" t="str">
        <f t="shared" si="1"/>
        <v xml:space="preserve">- </v>
      </c>
      <c r="O15" s="105" t="e">
        <f t="shared" si="2"/>
        <v>#VALUE!</v>
      </c>
      <c r="P15" s="105" t="str">
        <f t="shared" si="3"/>
        <v>農林水産費（農業費）</v>
      </c>
      <c r="Q15" s="201" t="str">
        <f t="shared" si="3"/>
        <v xml:space="preserve">- </v>
      </c>
      <c r="R15" s="201">
        <v>6</v>
      </c>
      <c r="S15" s="105" t="str">
        <f t="shared" si="4"/>
        <v>商工費</v>
      </c>
      <c r="T15" s="144">
        <f t="shared" si="5"/>
        <v>1698782</v>
      </c>
    </row>
    <row r="16" spans="1:22" ht="13.5" customHeight="1" x14ac:dyDescent="0.4">
      <c r="B16" s="127" t="s">
        <v>136</v>
      </c>
      <c r="C16" s="127"/>
      <c r="D16" s="166">
        <v>1597455</v>
      </c>
      <c r="E16" s="195">
        <v>3.1</v>
      </c>
      <c r="F16" s="166">
        <v>1653050</v>
      </c>
      <c r="G16" s="196">
        <v>2.9</v>
      </c>
      <c r="H16" s="169">
        <v>1698782</v>
      </c>
      <c r="I16" s="199">
        <f>ROUND(H16/H$9*100,1)</f>
        <v>3</v>
      </c>
      <c r="J16" s="171">
        <v>55649304</v>
      </c>
      <c r="K16" s="200">
        <f t="shared" si="0"/>
        <v>1.4</v>
      </c>
      <c r="M16" s="105" t="s">
        <v>137</v>
      </c>
      <c r="N16" s="201">
        <f t="shared" si="1"/>
        <v>1698782</v>
      </c>
      <c r="O16" s="105">
        <f t="shared" si="2"/>
        <v>6</v>
      </c>
      <c r="P16" s="105" t="str">
        <f t="shared" si="3"/>
        <v>商工費</v>
      </c>
      <c r="Q16" s="201">
        <f t="shared" si="3"/>
        <v>1698782</v>
      </c>
      <c r="R16" s="201"/>
      <c r="S16" s="105" t="s">
        <v>138</v>
      </c>
      <c r="T16" s="144">
        <f>H9-SUM(T10:T15)</f>
        <v>1060829</v>
      </c>
    </row>
    <row r="17" spans="1:20" ht="13.5" customHeight="1" x14ac:dyDescent="0.4">
      <c r="B17" s="127" t="s">
        <v>139</v>
      </c>
      <c r="C17" s="127"/>
      <c r="D17" s="166">
        <v>7625178</v>
      </c>
      <c r="E17" s="195">
        <v>15</v>
      </c>
      <c r="F17" s="166">
        <v>8159430</v>
      </c>
      <c r="G17" s="196">
        <v>14.3</v>
      </c>
      <c r="H17" s="169">
        <v>9579901</v>
      </c>
      <c r="I17" s="199">
        <f>ROUND(H17/H$9*100,1)</f>
        <v>17.100000000000001</v>
      </c>
      <c r="J17" s="171">
        <v>369628902</v>
      </c>
      <c r="K17" s="200">
        <f t="shared" si="0"/>
        <v>9.4</v>
      </c>
      <c r="M17" s="139" t="s">
        <v>140</v>
      </c>
      <c r="N17" s="202">
        <f t="shared" si="1"/>
        <v>9579901</v>
      </c>
      <c r="O17" s="142">
        <f t="shared" si="2"/>
        <v>3</v>
      </c>
      <c r="P17" s="105" t="str">
        <f t="shared" si="3"/>
        <v>土木費</v>
      </c>
      <c r="Q17" s="201">
        <f t="shared" si="3"/>
        <v>9579901</v>
      </c>
      <c r="R17" s="201"/>
    </row>
    <row r="18" spans="1:20" ht="13.5" customHeight="1" x14ac:dyDescent="0.4">
      <c r="B18" s="127" t="s">
        <v>141</v>
      </c>
      <c r="C18" s="127"/>
      <c r="D18" s="166">
        <v>467377</v>
      </c>
      <c r="E18" s="195">
        <v>0.9</v>
      </c>
      <c r="F18" s="166">
        <v>402186</v>
      </c>
      <c r="G18" s="196">
        <v>0.7</v>
      </c>
      <c r="H18" s="169">
        <v>345610</v>
      </c>
      <c r="I18" s="199">
        <f>ROUND(H18/H$9*100,1)</f>
        <v>0.6</v>
      </c>
      <c r="J18" s="171">
        <v>48563781</v>
      </c>
      <c r="K18" s="200">
        <f t="shared" si="0"/>
        <v>1.2</v>
      </c>
      <c r="M18" s="139" t="s">
        <v>142</v>
      </c>
      <c r="N18" s="202">
        <f t="shared" si="1"/>
        <v>345610</v>
      </c>
      <c r="O18" s="142">
        <f t="shared" si="2"/>
        <v>8</v>
      </c>
      <c r="P18" s="105" t="str">
        <f t="shared" si="3"/>
        <v>消防費</v>
      </c>
      <c r="Q18" s="201">
        <f t="shared" si="3"/>
        <v>345610</v>
      </c>
      <c r="R18" s="201"/>
      <c r="S18" s="151" t="s">
        <v>63</v>
      </c>
      <c r="T18" s="140">
        <f>SUM(T10:T16)</f>
        <v>55961131</v>
      </c>
    </row>
    <row r="19" spans="1:20" ht="13.5" customHeight="1" x14ac:dyDescent="0.4">
      <c r="B19" s="127" t="s">
        <v>143</v>
      </c>
      <c r="C19" s="127"/>
      <c r="D19" s="166">
        <v>9266298</v>
      </c>
      <c r="E19" s="195">
        <v>18.3</v>
      </c>
      <c r="F19" s="166">
        <v>12343286</v>
      </c>
      <c r="G19" s="196">
        <v>21.7</v>
      </c>
      <c r="H19" s="169">
        <v>8571176</v>
      </c>
      <c r="I19" s="199">
        <f>ROUND(H19/H$9*100,1)</f>
        <v>15.3</v>
      </c>
      <c r="J19" s="171">
        <v>553190333</v>
      </c>
      <c r="K19" s="200">
        <f t="shared" si="0"/>
        <v>14.1</v>
      </c>
      <c r="M19" s="139" t="s">
        <v>144</v>
      </c>
      <c r="N19" s="202">
        <f t="shared" si="1"/>
        <v>8571176</v>
      </c>
      <c r="O19" s="142">
        <f t="shared" si="2"/>
        <v>4</v>
      </c>
      <c r="P19" s="105" t="str">
        <f t="shared" si="3"/>
        <v>教育費</v>
      </c>
      <c r="Q19" s="201">
        <f t="shared" si="3"/>
        <v>8571176</v>
      </c>
      <c r="R19" s="201"/>
    </row>
    <row r="20" spans="1:20" ht="13.5" customHeight="1" x14ac:dyDescent="0.4">
      <c r="B20" s="127" t="s">
        <v>145</v>
      </c>
      <c r="C20" s="127"/>
      <c r="D20" s="203" t="s">
        <v>56</v>
      </c>
      <c r="E20" s="177" t="s">
        <v>56</v>
      </c>
      <c r="F20" s="203" t="s">
        <v>56</v>
      </c>
      <c r="G20" s="203" t="s">
        <v>56</v>
      </c>
      <c r="H20" s="178" t="s">
        <v>57</v>
      </c>
      <c r="I20" s="204" t="s">
        <v>58</v>
      </c>
      <c r="J20" s="171">
        <v>528581</v>
      </c>
      <c r="K20" s="200">
        <f t="shared" si="0"/>
        <v>0</v>
      </c>
      <c r="M20" s="105" t="s">
        <v>146</v>
      </c>
      <c r="N20" s="201" t="str">
        <f t="shared" si="1"/>
        <v xml:space="preserve">- </v>
      </c>
      <c r="O20" s="105" t="e">
        <f t="shared" si="2"/>
        <v>#VALUE!</v>
      </c>
      <c r="P20" s="105" t="str">
        <f t="shared" si="3"/>
        <v>災害復旧費</v>
      </c>
      <c r="Q20" s="201" t="str">
        <f t="shared" si="3"/>
        <v xml:space="preserve">- </v>
      </c>
      <c r="R20" s="201"/>
    </row>
    <row r="21" spans="1:20" ht="13.5" customHeight="1" x14ac:dyDescent="0.4">
      <c r="B21" s="127" t="s">
        <v>112</v>
      </c>
      <c r="C21" s="127"/>
      <c r="D21" s="166">
        <v>378913</v>
      </c>
      <c r="E21" s="195">
        <v>0.7</v>
      </c>
      <c r="F21" s="166">
        <v>155270</v>
      </c>
      <c r="G21" s="196">
        <v>0.3</v>
      </c>
      <c r="H21" s="169">
        <v>70840</v>
      </c>
      <c r="I21" s="199">
        <f>ROUND(H21/H$9*100,1)</f>
        <v>0.1</v>
      </c>
      <c r="J21" s="171">
        <v>70080291</v>
      </c>
      <c r="K21" s="200">
        <f t="shared" si="0"/>
        <v>1.8</v>
      </c>
      <c r="M21" s="105" t="s">
        <v>113</v>
      </c>
      <c r="N21" s="201">
        <f t="shared" si="1"/>
        <v>70840</v>
      </c>
      <c r="O21" s="105">
        <f t="shared" si="2"/>
        <v>10</v>
      </c>
      <c r="P21" s="105" t="str">
        <f t="shared" si="3"/>
        <v>公債費</v>
      </c>
      <c r="Q21" s="201">
        <f t="shared" si="3"/>
        <v>70840</v>
      </c>
      <c r="R21" s="201"/>
    </row>
    <row r="22" spans="1:20" ht="13.5" customHeight="1" x14ac:dyDescent="0.4">
      <c r="B22" s="127" t="s">
        <v>147</v>
      </c>
      <c r="C22" s="127"/>
      <c r="D22" s="203" t="s">
        <v>56</v>
      </c>
      <c r="E22" s="177" t="s">
        <v>56</v>
      </c>
      <c r="F22" s="203" t="s">
        <v>56</v>
      </c>
      <c r="G22" s="203" t="s">
        <v>56</v>
      </c>
      <c r="H22" s="178" t="s">
        <v>57</v>
      </c>
      <c r="I22" s="199" t="s">
        <v>56</v>
      </c>
      <c r="J22" s="171">
        <v>197050</v>
      </c>
      <c r="K22" s="200">
        <f t="shared" si="0"/>
        <v>0</v>
      </c>
      <c r="N22" s="105" t="str">
        <f t="shared" si="1"/>
        <v xml:space="preserve">- </v>
      </c>
      <c r="O22" s="105" t="e">
        <f t="shared" si="2"/>
        <v>#VALUE!</v>
      </c>
    </row>
    <row r="23" spans="1:20" ht="6.75" customHeight="1" thickBot="1" x14ac:dyDescent="0.45">
      <c r="A23" s="152"/>
      <c r="B23" s="152"/>
      <c r="C23" s="152"/>
      <c r="D23" s="185"/>
      <c r="E23" s="186"/>
      <c r="F23" s="155"/>
      <c r="G23" s="187"/>
      <c r="H23" s="61"/>
      <c r="I23" s="188"/>
      <c r="J23" s="52"/>
      <c r="K23" s="158"/>
    </row>
    <row r="24" spans="1:20" ht="2.1" customHeight="1" x14ac:dyDescent="0.4"/>
    <row r="25" spans="1:20" x14ac:dyDescent="0.4">
      <c r="A25" s="159" t="s">
        <v>148</v>
      </c>
      <c r="C25" s="159"/>
    </row>
    <row r="26" spans="1:20" x14ac:dyDescent="0.4">
      <c r="E26" s="159"/>
    </row>
  </sheetData>
  <mergeCells count="4">
    <mergeCell ref="D6:E6"/>
    <mergeCell ref="F6:G6"/>
    <mergeCell ref="H6:I6"/>
    <mergeCell ref="J6:K6"/>
  </mergeCells>
  <phoneticPr fontId="3"/>
  <pageMargins left="0.62992125984251968" right="0.59055118110236227" top="0.47244094488188981" bottom="0.39370078740157483" header="0.51181102362204722" footer="0.51181102362204722"/>
  <pageSetup paperSize="9" scale="9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Q22"/>
  <sheetViews>
    <sheetView showGridLines="0" zoomScaleNormal="100" workbookViewId="0"/>
  </sheetViews>
  <sheetFormatPr defaultColWidth="6.125" defaultRowHeight="13.5" x14ac:dyDescent="0.15"/>
  <cols>
    <col min="1" max="1" width="1.625" style="207" customWidth="1"/>
    <col min="2" max="2" width="17.25" style="207" customWidth="1"/>
    <col min="3" max="3" width="1.625" style="207" customWidth="1"/>
    <col min="4" max="4" width="11.125" style="207" customWidth="1"/>
    <col min="5" max="5" width="6.625" style="207" customWidth="1"/>
    <col min="6" max="6" width="11.125" style="207" customWidth="1"/>
    <col min="7" max="7" width="6.625" style="207" customWidth="1"/>
    <col min="8" max="8" width="11.125" style="207" customWidth="1"/>
    <col min="9" max="9" width="6.625" style="207" customWidth="1"/>
    <col min="10" max="10" width="11.125" style="209" customWidth="1"/>
    <col min="11" max="11" width="6.625" style="209" customWidth="1"/>
    <col min="12" max="12" width="6.125" style="207" customWidth="1"/>
    <col min="13" max="13" width="9.625" style="207" customWidth="1"/>
    <col min="14" max="14" width="8.875" style="207" customWidth="1"/>
    <col min="15" max="15" width="6.125" style="207" customWidth="1"/>
    <col min="16" max="16" width="12.25" style="207" customWidth="1"/>
    <col min="17" max="17" width="10.25" style="207" customWidth="1"/>
    <col min="18" max="16384" width="6.125" style="207"/>
  </cols>
  <sheetData>
    <row r="1" spans="1:17" s="75" customFormat="1" ht="13.5" customHeight="1" x14ac:dyDescent="0.4">
      <c r="A1" s="1" t="s">
        <v>19</v>
      </c>
      <c r="B1" s="1"/>
      <c r="C1" s="71"/>
      <c r="D1" s="189"/>
      <c r="E1" s="189"/>
      <c r="F1" s="190"/>
      <c r="G1" s="190"/>
      <c r="H1" s="190"/>
      <c r="I1" s="190"/>
      <c r="J1" s="98"/>
      <c r="K1" s="98"/>
    </row>
    <row r="2" spans="1:17" s="205" customFormat="1" ht="13.5" customHeight="1" x14ac:dyDescent="0.15">
      <c r="A2" s="74" t="s">
        <v>149</v>
      </c>
      <c r="J2" s="206"/>
      <c r="K2" s="206"/>
    </row>
    <row r="3" spans="1:17" ht="24.75" customHeight="1" x14ac:dyDescent="0.15">
      <c r="B3" s="208"/>
    </row>
    <row r="4" spans="1:17" ht="9.75" customHeight="1" x14ac:dyDescent="0.15">
      <c r="A4" s="210"/>
      <c r="B4" s="210"/>
      <c r="C4" s="210"/>
      <c r="D4" s="210"/>
      <c r="E4" s="210"/>
      <c r="F4" s="210"/>
      <c r="G4" s="210"/>
      <c r="H4" s="210"/>
      <c r="I4" s="210"/>
      <c r="J4" s="211"/>
      <c r="K4" s="8" t="s">
        <v>150</v>
      </c>
    </row>
    <row r="5" spans="1:17" ht="2.1" customHeight="1" thickBot="1" x14ac:dyDescent="0.2">
      <c r="A5" s="210"/>
      <c r="B5" s="210"/>
      <c r="C5" s="210"/>
      <c r="D5" s="210"/>
      <c r="E5" s="210"/>
      <c r="F5" s="210"/>
      <c r="G5" s="210"/>
      <c r="H5" s="210"/>
      <c r="I5" s="210"/>
      <c r="J5" s="211"/>
      <c r="K5" s="8"/>
    </row>
    <row r="6" spans="1:17" s="6" customFormat="1" ht="15" customHeight="1" x14ac:dyDescent="0.4">
      <c r="A6" s="76"/>
      <c r="B6" s="63" t="s">
        <v>2</v>
      </c>
      <c r="C6" s="10"/>
      <c r="D6" s="573">
        <v>29</v>
      </c>
      <c r="E6" s="574"/>
      <c r="F6" s="570">
        <v>30</v>
      </c>
      <c r="G6" s="571"/>
      <c r="H6" s="562" t="s">
        <v>21</v>
      </c>
      <c r="I6" s="563"/>
      <c r="J6" s="572" t="s">
        <v>33</v>
      </c>
      <c r="K6" s="572" t="s">
        <v>34</v>
      </c>
      <c r="M6" s="212"/>
      <c r="N6" s="212"/>
      <c r="O6" s="212"/>
      <c r="P6" s="212"/>
      <c r="Q6" s="212"/>
    </row>
    <row r="7" spans="1:17" s="6" customFormat="1" ht="15" customHeight="1" x14ac:dyDescent="0.4">
      <c r="A7" s="78"/>
      <c r="B7" s="79" t="s">
        <v>22</v>
      </c>
      <c r="C7" s="11"/>
      <c r="D7" s="213"/>
      <c r="E7" s="214" t="s">
        <v>35</v>
      </c>
      <c r="F7" s="215"/>
      <c r="G7" s="216" t="s">
        <v>35</v>
      </c>
      <c r="H7" s="116"/>
      <c r="I7" s="117" t="s">
        <v>35</v>
      </c>
      <c r="J7" s="49"/>
      <c r="K7" s="118" t="s">
        <v>35</v>
      </c>
      <c r="M7" s="212"/>
      <c r="N7" s="212"/>
      <c r="O7" s="212"/>
      <c r="P7" s="212"/>
      <c r="Q7" s="212"/>
    </row>
    <row r="8" spans="1:17" s="6" customFormat="1" ht="6.75" customHeight="1" x14ac:dyDescent="0.4">
      <c r="D8" s="80"/>
      <c r="E8" s="217"/>
      <c r="F8" s="64"/>
      <c r="G8" s="218"/>
      <c r="H8" s="81"/>
      <c r="I8" s="124"/>
      <c r="J8" s="125"/>
      <c r="K8" s="126"/>
      <c r="M8" s="212"/>
      <c r="N8" s="212"/>
      <c r="O8" s="212"/>
      <c r="P8" s="212"/>
      <c r="Q8" s="212"/>
    </row>
    <row r="9" spans="1:17" s="6" customFormat="1" ht="24.95" customHeight="1" x14ac:dyDescent="0.4">
      <c r="B9" s="66" t="s">
        <v>94</v>
      </c>
      <c r="C9" s="66"/>
      <c r="D9" s="219">
        <v>50774114</v>
      </c>
      <c r="E9" s="220">
        <v>100</v>
      </c>
      <c r="F9" s="221">
        <v>58758104</v>
      </c>
      <c r="G9" s="222">
        <v>100</v>
      </c>
      <c r="H9" s="169">
        <f>SUM(H10:H19)</f>
        <v>59296029</v>
      </c>
      <c r="I9" s="170">
        <f>ROUND(SUM(I10:I19),0)</f>
        <v>100</v>
      </c>
      <c r="J9" s="171">
        <f>SUM(J10:J19)</f>
        <v>4071060682</v>
      </c>
      <c r="K9" s="172">
        <f>ROUND(SUM(K10:K19),0)</f>
        <v>100</v>
      </c>
      <c r="M9" s="212"/>
      <c r="N9" s="212"/>
      <c r="O9" s="212"/>
      <c r="P9" s="212"/>
      <c r="Q9" s="212"/>
    </row>
    <row r="10" spans="1:17" s="6" customFormat="1" ht="13.5" customHeight="1" x14ac:dyDescent="0.4">
      <c r="B10" s="66" t="s">
        <v>78</v>
      </c>
      <c r="C10" s="66"/>
      <c r="D10" s="221">
        <v>3872038</v>
      </c>
      <c r="E10" s="223">
        <v>7.6</v>
      </c>
      <c r="F10" s="221">
        <v>4219129</v>
      </c>
      <c r="G10" s="224">
        <v>7.2</v>
      </c>
      <c r="H10" s="169">
        <v>3779928</v>
      </c>
      <c r="I10" s="175">
        <f t="shared" ref="I10:I17" si="0">ROUND(H10/H$9*100,1)</f>
        <v>6.4</v>
      </c>
      <c r="J10" s="171">
        <v>699868121</v>
      </c>
      <c r="K10" s="176">
        <f t="shared" ref="K10:K19" si="1">ROUND(J10/J$9*100,1)</f>
        <v>17.2</v>
      </c>
      <c r="M10" s="212"/>
      <c r="N10" s="212"/>
      <c r="O10" s="212"/>
      <c r="P10" s="212"/>
      <c r="Q10" s="212"/>
    </row>
    <row r="11" spans="1:17" s="6" customFormat="1" ht="13.5" customHeight="1" x14ac:dyDescent="0.4">
      <c r="B11" s="66" t="s">
        <v>80</v>
      </c>
      <c r="C11" s="66"/>
      <c r="D11" s="221">
        <v>2632136</v>
      </c>
      <c r="E11" s="223">
        <v>5.2</v>
      </c>
      <c r="F11" s="221">
        <v>3415732</v>
      </c>
      <c r="G11" s="224">
        <v>5.8</v>
      </c>
      <c r="H11" s="169">
        <v>3686404</v>
      </c>
      <c r="I11" s="175">
        <f t="shared" si="0"/>
        <v>6.2</v>
      </c>
      <c r="J11" s="171">
        <v>312275322</v>
      </c>
      <c r="K11" s="176">
        <f t="shared" si="1"/>
        <v>7.7</v>
      </c>
      <c r="M11" s="212"/>
      <c r="N11" s="212"/>
      <c r="O11" s="212"/>
      <c r="P11" s="212"/>
      <c r="Q11" s="212"/>
    </row>
    <row r="12" spans="1:17" s="6" customFormat="1" ht="13.5" customHeight="1" x14ac:dyDescent="0.4">
      <c r="B12" s="66" t="s">
        <v>151</v>
      </c>
      <c r="C12" s="66"/>
      <c r="D12" s="221">
        <v>1495051</v>
      </c>
      <c r="E12" s="223">
        <v>2.9</v>
      </c>
      <c r="F12" s="221">
        <v>5314278</v>
      </c>
      <c r="G12" s="224">
        <v>9</v>
      </c>
      <c r="H12" s="169">
        <v>6382672</v>
      </c>
      <c r="I12" s="175">
        <f t="shared" si="0"/>
        <v>10.8</v>
      </c>
      <c r="J12" s="171">
        <v>106919532</v>
      </c>
      <c r="K12" s="176">
        <f t="shared" si="1"/>
        <v>2.6</v>
      </c>
      <c r="M12" s="212"/>
      <c r="N12" s="212"/>
      <c r="O12" s="212"/>
      <c r="P12" s="212"/>
      <c r="Q12" s="212"/>
    </row>
    <row r="13" spans="1:17" s="6" customFormat="1" ht="13.5" customHeight="1" x14ac:dyDescent="0.4">
      <c r="B13" s="66" t="s">
        <v>152</v>
      </c>
      <c r="C13" s="66"/>
      <c r="D13" s="221">
        <v>647727</v>
      </c>
      <c r="E13" s="223">
        <v>1.3</v>
      </c>
      <c r="F13" s="221">
        <v>780537</v>
      </c>
      <c r="G13" s="224">
        <v>1.3</v>
      </c>
      <c r="H13" s="169">
        <v>966625</v>
      </c>
      <c r="I13" s="175">
        <f t="shared" si="0"/>
        <v>1.6</v>
      </c>
      <c r="J13" s="171">
        <v>46001178</v>
      </c>
      <c r="K13" s="176">
        <f t="shared" si="1"/>
        <v>1.1000000000000001</v>
      </c>
      <c r="M13" s="212"/>
      <c r="N13" s="212"/>
      <c r="O13" s="212"/>
      <c r="P13" s="212"/>
      <c r="Q13" s="212"/>
    </row>
    <row r="14" spans="1:17" s="6" customFormat="1" ht="13.5" customHeight="1" x14ac:dyDescent="0.4">
      <c r="B14" s="66" t="s">
        <v>82</v>
      </c>
      <c r="C14" s="66"/>
      <c r="D14" s="221">
        <v>152633</v>
      </c>
      <c r="E14" s="223">
        <v>0.3</v>
      </c>
      <c r="F14" s="221">
        <v>274372</v>
      </c>
      <c r="G14" s="224">
        <v>0.5</v>
      </c>
      <c r="H14" s="169">
        <v>751640</v>
      </c>
      <c r="I14" s="175">
        <f t="shared" si="0"/>
        <v>1.3</v>
      </c>
      <c r="J14" s="171">
        <v>23358305</v>
      </c>
      <c r="K14" s="176">
        <f t="shared" si="1"/>
        <v>0.6</v>
      </c>
      <c r="M14" s="212"/>
      <c r="N14" s="212"/>
      <c r="O14" s="212"/>
      <c r="P14" s="212"/>
      <c r="Q14" s="212"/>
    </row>
    <row r="15" spans="1:17" s="6" customFormat="1" ht="13.5" customHeight="1" x14ac:dyDescent="0.4">
      <c r="B15" s="66" t="s">
        <v>86</v>
      </c>
      <c r="C15" s="66"/>
      <c r="D15" s="221">
        <v>1194355</v>
      </c>
      <c r="E15" s="223">
        <v>2.4</v>
      </c>
      <c r="F15" s="221">
        <v>4203202</v>
      </c>
      <c r="G15" s="224">
        <v>7.2</v>
      </c>
      <c r="H15" s="169">
        <v>1992033</v>
      </c>
      <c r="I15" s="175">
        <f t="shared" si="0"/>
        <v>3.4</v>
      </c>
      <c r="J15" s="171">
        <v>148970301</v>
      </c>
      <c r="K15" s="176">
        <f t="shared" si="1"/>
        <v>3.7</v>
      </c>
      <c r="M15" s="212"/>
      <c r="N15" s="212"/>
      <c r="O15" s="212"/>
      <c r="P15" s="212"/>
      <c r="Q15" s="212"/>
    </row>
    <row r="16" spans="1:17" s="6" customFormat="1" ht="13.5" customHeight="1" x14ac:dyDescent="0.4">
      <c r="B16" s="66" t="s">
        <v>153</v>
      </c>
      <c r="C16" s="66"/>
      <c r="D16" s="221">
        <v>1207675</v>
      </c>
      <c r="E16" s="223">
        <v>2.4</v>
      </c>
      <c r="F16" s="221">
        <v>1506954</v>
      </c>
      <c r="G16" s="224">
        <v>2.6</v>
      </c>
      <c r="H16" s="169">
        <v>1546276</v>
      </c>
      <c r="I16" s="175">
        <f t="shared" si="0"/>
        <v>2.6</v>
      </c>
      <c r="J16" s="171">
        <v>75573140</v>
      </c>
      <c r="K16" s="176">
        <f t="shared" si="1"/>
        <v>1.9</v>
      </c>
      <c r="M16" s="212"/>
      <c r="N16" s="212"/>
      <c r="O16" s="212"/>
      <c r="P16" s="212"/>
      <c r="Q16" s="212"/>
    </row>
    <row r="17" spans="1:17" s="6" customFormat="1" ht="13.5" customHeight="1" x14ac:dyDescent="0.4">
      <c r="B17" s="66" t="s">
        <v>88</v>
      </c>
      <c r="C17" s="66"/>
      <c r="D17" s="221">
        <v>375899</v>
      </c>
      <c r="E17" s="223">
        <v>0.7</v>
      </c>
      <c r="F17" s="221">
        <v>2203299</v>
      </c>
      <c r="G17" s="224">
        <v>3.7</v>
      </c>
      <c r="H17" s="169">
        <v>1758809</v>
      </c>
      <c r="I17" s="175">
        <f t="shared" si="0"/>
        <v>3</v>
      </c>
      <c r="J17" s="171">
        <v>122908405</v>
      </c>
      <c r="K17" s="176">
        <f t="shared" si="1"/>
        <v>3</v>
      </c>
      <c r="M17" s="212"/>
      <c r="N17" s="212"/>
      <c r="O17" s="212"/>
      <c r="P17" s="212"/>
      <c r="Q17" s="212"/>
    </row>
    <row r="18" spans="1:17" s="6" customFormat="1" ht="13.5" customHeight="1" x14ac:dyDescent="0.4">
      <c r="B18" s="66" t="s">
        <v>154</v>
      </c>
      <c r="C18" s="66"/>
      <c r="D18" s="225" t="s">
        <v>56</v>
      </c>
      <c r="E18" s="226" t="s">
        <v>56</v>
      </c>
      <c r="F18" s="225" t="s">
        <v>56</v>
      </c>
      <c r="G18" s="227" t="s">
        <v>56</v>
      </c>
      <c r="H18" s="148" t="s">
        <v>57</v>
      </c>
      <c r="I18" s="179" t="s">
        <v>58</v>
      </c>
      <c r="J18" s="171">
        <v>43547500</v>
      </c>
      <c r="K18" s="176">
        <f t="shared" si="1"/>
        <v>1.1000000000000001</v>
      </c>
      <c r="M18" s="212"/>
      <c r="N18" s="212"/>
      <c r="O18" s="212"/>
      <c r="P18" s="212"/>
      <c r="Q18" s="212"/>
    </row>
    <row r="19" spans="1:17" s="6" customFormat="1" ht="13.5" customHeight="1" x14ac:dyDescent="0.4">
      <c r="B19" s="66" t="s">
        <v>155</v>
      </c>
      <c r="C19" s="66"/>
      <c r="D19" s="221">
        <v>39196600</v>
      </c>
      <c r="E19" s="223">
        <v>77.2</v>
      </c>
      <c r="F19" s="221">
        <v>36840601</v>
      </c>
      <c r="G19" s="224">
        <v>62.7</v>
      </c>
      <c r="H19" s="169">
        <v>38431642</v>
      </c>
      <c r="I19" s="175">
        <f>ROUND(H19/H$9*100,1)</f>
        <v>64.8</v>
      </c>
      <c r="J19" s="171">
        <v>2491638878</v>
      </c>
      <c r="K19" s="176">
        <f t="shared" si="1"/>
        <v>61.2</v>
      </c>
      <c r="M19" s="212"/>
      <c r="N19" s="212"/>
      <c r="O19" s="212"/>
      <c r="P19" s="212"/>
      <c r="Q19" s="212"/>
    </row>
    <row r="20" spans="1:17" s="6" customFormat="1" ht="6.75" customHeight="1" thickBot="1" x14ac:dyDescent="0.45">
      <c r="A20" s="38"/>
      <c r="B20" s="38"/>
      <c r="C20" s="38"/>
      <c r="D20" s="41"/>
      <c r="E20" s="228"/>
      <c r="F20" s="43"/>
      <c r="G20" s="229"/>
      <c r="H20" s="61"/>
      <c r="I20" s="188"/>
      <c r="J20" s="52"/>
      <c r="K20" s="158"/>
      <c r="M20" s="212"/>
      <c r="N20" s="212"/>
      <c r="O20" s="212"/>
      <c r="P20" s="212"/>
      <c r="Q20" s="212"/>
    </row>
    <row r="21" spans="1:17" s="6" customFormat="1" ht="2.1" customHeight="1" x14ac:dyDescent="0.4">
      <c r="I21" s="4"/>
      <c r="J21" s="4"/>
      <c r="K21" s="4"/>
      <c r="M21" s="212"/>
      <c r="N21" s="212"/>
      <c r="O21" s="212"/>
      <c r="P21" s="212"/>
      <c r="Q21" s="212"/>
    </row>
    <row r="22" spans="1:17" s="6" customFormat="1" ht="10.5" x14ac:dyDescent="0.4">
      <c r="A22" s="7" t="s">
        <v>18</v>
      </c>
      <c r="C22" s="7"/>
      <c r="J22" s="4"/>
      <c r="K22" s="4"/>
      <c r="M22" s="212"/>
      <c r="N22" s="212"/>
      <c r="O22" s="212"/>
      <c r="P22" s="212"/>
      <c r="Q22" s="212"/>
    </row>
  </sheetData>
  <mergeCells count="4">
    <mergeCell ref="D6:E6"/>
    <mergeCell ref="F6:G6"/>
    <mergeCell ref="H6:I6"/>
    <mergeCell ref="J6:K6"/>
  </mergeCells>
  <phoneticPr fontId="3"/>
  <pageMargins left="0.75" right="0.75" top="1" bottom="1" header="0.51200000000000001" footer="0.51200000000000001"/>
  <pageSetup paperSize="9" scale="8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I48"/>
  <sheetViews>
    <sheetView showGridLines="0" zoomScale="85" zoomScaleNormal="85" workbookViewId="0">
      <selection activeCell="N34" sqref="N34"/>
    </sheetView>
  </sheetViews>
  <sheetFormatPr defaultColWidth="6.125" defaultRowHeight="10.5" x14ac:dyDescent="0.4"/>
  <cols>
    <col min="1" max="1" width="1.625" style="6" customWidth="1"/>
    <col min="2" max="2" width="18.625" style="6" customWidth="1"/>
    <col min="3" max="3" width="1.625" style="6" customWidth="1"/>
    <col min="4" max="4" width="13.625" style="6" customWidth="1"/>
    <col min="5" max="5" width="7.875" style="6" customWidth="1"/>
    <col min="6" max="6" width="13.625" style="6" customWidth="1"/>
    <col min="7" max="7" width="7.875" style="6" customWidth="1"/>
    <col min="8" max="8" width="13.625" style="6" customWidth="1"/>
    <col min="9" max="9" width="7.875" style="6" customWidth="1"/>
    <col min="10" max="16384" width="6.125" style="6"/>
  </cols>
  <sheetData>
    <row r="1" spans="1:9" s="230" customFormat="1" ht="16.5" customHeight="1" x14ac:dyDescent="0.4">
      <c r="A1" s="1" t="s">
        <v>156</v>
      </c>
    </row>
    <row r="2" spans="1:9" s="75" customFormat="1" ht="13.5" customHeight="1" x14ac:dyDescent="0.4">
      <c r="A2" s="74" t="s">
        <v>157</v>
      </c>
      <c r="C2" s="230"/>
    </row>
    <row r="3" spans="1:9" ht="13.5" customHeight="1" x14ac:dyDescent="0.4">
      <c r="B3" s="208"/>
      <c r="C3" s="231"/>
    </row>
    <row r="4" spans="1:9" ht="9.75" customHeight="1" x14ac:dyDescent="0.4">
      <c r="B4" s="212"/>
      <c r="C4" s="231"/>
      <c r="I4" s="232" t="s">
        <v>1</v>
      </c>
    </row>
    <row r="5" spans="1:9" ht="2.1" customHeight="1" thickBot="1" x14ac:dyDescent="0.45">
      <c r="B5" s="212"/>
      <c r="C5" s="231"/>
      <c r="I5" s="232"/>
    </row>
    <row r="6" spans="1:9" ht="15" customHeight="1" x14ac:dyDescent="0.4">
      <c r="A6" s="9"/>
      <c r="B6" s="68" t="s">
        <v>2</v>
      </c>
      <c r="C6" s="233"/>
      <c r="D6" s="234">
        <v>29</v>
      </c>
      <c r="E6" s="9"/>
      <c r="F6" s="575">
        <v>30</v>
      </c>
      <c r="G6" s="552"/>
      <c r="H6" s="576" t="s">
        <v>21</v>
      </c>
      <c r="I6" s="562"/>
    </row>
    <row r="7" spans="1:9" ht="15" customHeight="1" x14ac:dyDescent="0.4">
      <c r="A7" s="78"/>
      <c r="B7" s="79" t="s">
        <v>22</v>
      </c>
      <c r="C7" s="235"/>
      <c r="D7" s="24"/>
      <c r="E7" s="214" t="s">
        <v>35</v>
      </c>
      <c r="F7" s="236"/>
      <c r="G7" s="237" t="s">
        <v>35</v>
      </c>
      <c r="H7" s="238"/>
      <c r="I7" s="239" t="s">
        <v>35</v>
      </c>
    </row>
    <row r="8" spans="1:9" ht="6.75" customHeight="1" x14ac:dyDescent="0.4">
      <c r="C8" s="17"/>
      <c r="E8" s="217"/>
      <c r="F8" s="218"/>
      <c r="G8" s="69"/>
      <c r="H8" s="124"/>
      <c r="I8" s="81"/>
    </row>
    <row r="9" spans="1:9" ht="20.25" customHeight="1" x14ac:dyDescent="0.4">
      <c r="B9" s="67" t="s">
        <v>6</v>
      </c>
      <c r="C9" s="240"/>
      <c r="D9" s="241">
        <v>6413629</v>
      </c>
      <c r="E9" s="242">
        <v>100</v>
      </c>
      <c r="F9" s="243">
        <v>6252876</v>
      </c>
      <c r="G9" s="244">
        <v>100</v>
      </c>
      <c r="H9" s="245">
        <f>SUM(H10:H20)</f>
        <v>6361479</v>
      </c>
      <c r="I9" s="246">
        <f>ROUND(SUM(I10:I20),0)</f>
        <v>100</v>
      </c>
    </row>
    <row r="10" spans="1:9" ht="12" customHeight="1" x14ac:dyDescent="0.4">
      <c r="B10" s="67" t="s">
        <v>158</v>
      </c>
      <c r="C10" s="240"/>
      <c r="D10" s="243">
        <v>1662368</v>
      </c>
      <c r="E10" s="244">
        <v>25.9</v>
      </c>
      <c r="F10" s="243">
        <v>1654401</v>
      </c>
      <c r="G10" s="244">
        <v>26.5</v>
      </c>
      <c r="H10" s="245">
        <v>1694885</v>
      </c>
      <c r="I10" s="247">
        <f>ROUND(H10/H$9*100,1)</f>
        <v>26.6</v>
      </c>
    </row>
    <row r="11" spans="1:9" ht="12" customHeight="1" x14ac:dyDescent="0.4">
      <c r="B11" s="67" t="s">
        <v>159</v>
      </c>
      <c r="C11" s="240"/>
      <c r="D11" s="248" t="s">
        <v>56</v>
      </c>
      <c r="E11" s="249" t="s">
        <v>56</v>
      </c>
      <c r="F11" s="248" t="s">
        <v>56</v>
      </c>
      <c r="G11" s="250" t="s">
        <v>56</v>
      </c>
      <c r="H11" s="251" t="s">
        <v>57</v>
      </c>
      <c r="I11" s="252" t="s">
        <v>58</v>
      </c>
    </row>
    <row r="12" spans="1:9" ht="12" customHeight="1" x14ac:dyDescent="0.4">
      <c r="B12" s="67" t="s">
        <v>78</v>
      </c>
      <c r="C12" s="240"/>
      <c r="D12" s="243">
        <v>1016922</v>
      </c>
      <c r="E12" s="242">
        <v>15.9</v>
      </c>
      <c r="F12" s="243" t="s">
        <v>56</v>
      </c>
      <c r="G12" s="244" t="s">
        <v>56</v>
      </c>
      <c r="H12" s="245">
        <v>103</v>
      </c>
      <c r="I12" s="247">
        <f t="shared" ref="I12:I16" si="0">ROUND(H12/H$9*100,1)</f>
        <v>0</v>
      </c>
    </row>
    <row r="13" spans="1:9" ht="12" customHeight="1" x14ac:dyDescent="0.4">
      <c r="B13" s="67" t="s">
        <v>80</v>
      </c>
      <c r="C13" s="240"/>
      <c r="D13" s="243">
        <v>347869</v>
      </c>
      <c r="E13" s="242">
        <v>5.4</v>
      </c>
      <c r="F13" s="243">
        <v>2946189</v>
      </c>
      <c r="G13" s="244">
        <v>47.1</v>
      </c>
      <c r="H13" s="245">
        <v>2976988</v>
      </c>
      <c r="I13" s="247">
        <f t="shared" si="0"/>
        <v>46.8</v>
      </c>
    </row>
    <row r="14" spans="1:9" ht="12" customHeight="1" x14ac:dyDescent="0.4">
      <c r="B14" s="67" t="s">
        <v>160</v>
      </c>
      <c r="C14" s="240"/>
      <c r="D14" s="243">
        <v>577021</v>
      </c>
      <c r="E14" s="242">
        <v>9</v>
      </c>
      <c r="F14" s="243">
        <v>600355</v>
      </c>
      <c r="G14" s="244">
        <v>9.6</v>
      </c>
      <c r="H14" s="245">
        <v>606356</v>
      </c>
      <c r="I14" s="247">
        <f t="shared" si="0"/>
        <v>9.5</v>
      </c>
    </row>
    <row r="15" spans="1:9" ht="12" customHeight="1" x14ac:dyDescent="0.4">
      <c r="B15" s="67" t="s">
        <v>161</v>
      </c>
      <c r="C15" s="240"/>
      <c r="D15" s="248" t="s">
        <v>56</v>
      </c>
      <c r="E15" s="249" t="s">
        <v>56</v>
      </c>
      <c r="F15" s="248" t="s">
        <v>56</v>
      </c>
      <c r="G15" s="250" t="s">
        <v>56</v>
      </c>
      <c r="H15" s="251" t="s">
        <v>57</v>
      </c>
      <c r="I15" s="252" t="s">
        <v>58</v>
      </c>
    </row>
    <row r="16" spans="1:9" ht="12" customHeight="1" x14ac:dyDescent="0.4">
      <c r="B16" s="67" t="s">
        <v>88</v>
      </c>
      <c r="C16" s="240"/>
      <c r="D16" s="243">
        <v>770114</v>
      </c>
      <c r="E16" s="242">
        <v>12</v>
      </c>
      <c r="F16" s="243">
        <v>1047568</v>
      </c>
      <c r="G16" s="244">
        <v>16.8</v>
      </c>
      <c r="H16" s="245">
        <v>1077591</v>
      </c>
      <c r="I16" s="247">
        <f t="shared" si="0"/>
        <v>16.899999999999999</v>
      </c>
    </row>
    <row r="17" spans="1:9" ht="12" customHeight="1" x14ac:dyDescent="0.4">
      <c r="B17" s="67" t="s">
        <v>162</v>
      </c>
      <c r="C17" s="240"/>
      <c r="D17" s="243">
        <v>26287</v>
      </c>
      <c r="E17" s="242">
        <v>0.4</v>
      </c>
      <c r="F17" s="243" t="s">
        <v>56</v>
      </c>
      <c r="G17" s="244" t="s">
        <v>56</v>
      </c>
      <c r="H17" s="251" t="s">
        <v>57</v>
      </c>
      <c r="I17" s="252" t="s">
        <v>58</v>
      </c>
    </row>
    <row r="18" spans="1:9" ht="12" customHeight="1" x14ac:dyDescent="0.4">
      <c r="B18" s="67" t="s">
        <v>163</v>
      </c>
      <c r="C18" s="240"/>
      <c r="D18" s="243">
        <v>706408</v>
      </c>
      <c r="E18" s="242">
        <v>11</v>
      </c>
      <c r="F18" s="243" t="s">
        <v>56</v>
      </c>
      <c r="G18" s="244" t="s">
        <v>56</v>
      </c>
      <c r="H18" s="251" t="s">
        <v>57</v>
      </c>
      <c r="I18" s="252" t="s">
        <v>58</v>
      </c>
    </row>
    <row r="19" spans="1:9" ht="12" customHeight="1" x14ac:dyDescent="0.4">
      <c r="B19" s="67" t="s">
        <v>164</v>
      </c>
      <c r="C19" s="240"/>
      <c r="D19" s="243">
        <v>1305367</v>
      </c>
      <c r="E19" s="242">
        <v>20.399999999999999</v>
      </c>
      <c r="F19" s="243" t="s">
        <v>56</v>
      </c>
      <c r="G19" s="244" t="s">
        <v>56</v>
      </c>
      <c r="H19" s="251" t="s">
        <v>57</v>
      </c>
      <c r="I19" s="252" t="s">
        <v>58</v>
      </c>
    </row>
    <row r="20" spans="1:9" ht="12" customHeight="1" x14ac:dyDescent="0.4">
      <c r="B20" s="67" t="s">
        <v>165</v>
      </c>
      <c r="C20" s="240"/>
      <c r="D20" s="243">
        <v>1273</v>
      </c>
      <c r="E20" s="242">
        <v>0</v>
      </c>
      <c r="F20" s="243">
        <v>4363</v>
      </c>
      <c r="G20" s="244">
        <v>0.1</v>
      </c>
      <c r="H20" s="245">
        <v>5556</v>
      </c>
      <c r="I20" s="247">
        <f>ROUND(H20/H$9*100,1)</f>
        <v>0.1</v>
      </c>
    </row>
    <row r="21" spans="1:9" ht="6.75" customHeight="1" thickBot="1" x14ac:dyDescent="0.45">
      <c r="A21" s="38"/>
      <c r="B21" s="38"/>
      <c r="C21" s="42"/>
      <c r="D21" s="253"/>
      <c r="E21" s="254"/>
      <c r="F21" s="255"/>
      <c r="G21" s="256"/>
      <c r="H21" s="257"/>
      <c r="I21" s="258"/>
    </row>
    <row r="22" spans="1:9" ht="2.1" customHeight="1" x14ac:dyDescent="0.4"/>
    <row r="23" spans="1:9" x14ac:dyDescent="0.4">
      <c r="A23" s="7" t="s">
        <v>18</v>
      </c>
      <c r="C23" s="7"/>
    </row>
    <row r="24" spans="1:9" ht="18.75" customHeight="1" x14ac:dyDescent="0.4"/>
    <row r="25" spans="1:9" s="75" customFormat="1" ht="13.5" customHeight="1" x14ac:dyDescent="0.4">
      <c r="A25" s="259" t="s">
        <v>166</v>
      </c>
      <c r="C25" s="230"/>
    </row>
    <row r="26" spans="1:9" ht="13.5" customHeight="1" x14ac:dyDescent="0.4">
      <c r="B26" s="212"/>
      <c r="C26" s="231"/>
    </row>
    <row r="27" spans="1:9" ht="9.75" customHeight="1" x14ac:dyDescent="0.4">
      <c r="B27" s="212"/>
      <c r="C27" s="231"/>
      <c r="I27" s="232" t="s">
        <v>1</v>
      </c>
    </row>
    <row r="28" spans="1:9" ht="2.1" customHeight="1" thickBot="1" x14ac:dyDescent="0.45">
      <c r="B28" s="212"/>
      <c r="C28" s="231"/>
      <c r="I28" s="232"/>
    </row>
    <row r="29" spans="1:9" ht="15" customHeight="1" x14ac:dyDescent="0.4">
      <c r="A29" s="9"/>
      <c r="B29" s="68" t="s">
        <v>2</v>
      </c>
      <c r="C29" s="233"/>
      <c r="D29" s="234">
        <v>29</v>
      </c>
      <c r="E29" s="9"/>
      <c r="F29" s="575">
        <v>30</v>
      </c>
      <c r="G29" s="552"/>
      <c r="H29" s="576" t="s">
        <v>21</v>
      </c>
      <c r="I29" s="562"/>
    </row>
    <row r="30" spans="1:9" ht="15" customHeight="1" x14ac:dyDescent="0.4">
      <c r="A30" s="78"/>
      <c r="B30" s="79" t="s">
        <v>22</v>
      </c>
      <c r="C30" s="235"/>
      <c r="D30" s="24"/>
      <c r="E30" s="214" t="s">
        <v>35</v>
      </c>
      <c r="F30" s="236"/>
      <c r="G30" s="237" t="s">
        <v>35</v>
      </c>
      <c r="H30" s="238"/>
      <c r="I30" s="239" t="s">
        <v>35</v>
      </c>
    </row>
    <row r="31" spans="1:9" ht="6.75" customHeight="1" x14ac:dyDescent="0.4">
      <c r="C31" s="17"/>
      <c r="E31" s="217"/>
      <c r="F31" s="218"/>
      <c r="G31" s="69"/>
      <c r="H31" s="124"/>
      <c r="I31" s="81"/>
    </row>
    <row r="32" spans="1:9" ht="20.25" customHeight="1" x14ac:dyDescent="0.4">
      <c r="B32" s="67" t="s">
        <v>94</v>
      </c>
      <c r="C32" s="240"/>
      <c r="D32" s="241">
        <v>5366061</v>
      </c>
      <c r="E32" s="242">
        <v>100</v>
      </c>
      <c r="F32" s="243">
        <v>5175285</v>
      </c>
      <c r="G32" s="244">
        <v>100</v>
      </c>
      <c r="H32" s="245">
        <f>SUM(H33:H45)</f>
        <v>5119206</v>
      </c>
      <c r="I32" s="246">
        <f>+H32/H32*100</f>
        <v>100</v>
      </c>
    </row>
    <row r="33" spans="1:9" ht="12" customHeight="1" x14ac:dyDescent="0.4">
      <c r="B33" s="67" t="s">
        <v>126</v>
      </c>
      <c r="C33" s="240"/>
      <c r="D33" s="243">
        <v>135618</v>
      </c>
      <c r="E33" s="242">
        <v>2.5</v>
      </c>
      <c r="F33" s="243">
        <v>121633</v>
      </c>
      <c r="G33" s="244">
        <v>2.4</v>
      </c>
      <c r="H33" s="245">
        <v>128762</v>
      </c>
      <c r="I33" s="246">
        <f t="shared" ref="I33:I37" si="1">ROUND(H33/H$32*100,1)</f>
        <v>2.5</v>
      </c>
    </row>
    <row r="34" spans="1:9" ht="12" customHeight="1" x14ac:dyDescent="0.4">
      <c r="B34" s="67" t="s">
        <v>167</v>
      </c>
      <c r="C34" s="240"/>
      <c r="D34" s="243">
        <v>2811238</v>
      </c>
      <c r="E34" s="242">
        <v>52.4</v>
      </c>
      <c r="F34" s="243">
        <v>2901766</v>
      </c>
      <c r="G34" s="244">
        <v>56.1</v>
      </c>
      <c r="H34" s="245">
        <v>2911044</v>
      </c>
      <c r="I34" s="246">
        <f t="shared" si="1"/>
        <v>56.9</v>
      </c>
    </row>
    <row r="35" spans="1:9" ht="12" customHeight="1" x14ac:dyDescent="0.4">
      <c r="B35" s="67" t="s">
        <v>168</v>
      </c>
      <c r="C35" s="240"/>
      <c r="D35" s="248" t="s">
        <v>56</v>
      </c>
      <c r="E35" s="260" t="s">
        <v>56</v>
      </c>
      <c r="F35" s="248">
        <v>1930197</v>
      </c>
      <c r="G35" s="250">
        <v>37.299999999999997</v>
      </c>
      <c r="H35" s="245">
        <v>1892196</v>
      </c>
      <c r="I35" s="246">
        <f t="shared" si="1"/>
        <v>37</v>
      </c>
    </row>
    <row r="36" spans="1:9" ht="12" customHeight="1" x14ac:dyDescent="0.4">
      <c r="B36" s="67" t="s">
        <v>169</v>
      </c>
      <c r="C36" s="240"/>
      <c r="D36" s="243">
        <v>43725</v>
      </c>
      <c r="E36" s="242">
        <v>0.8</v>
      </c>
      <c r="F36" s="243">
        <v>39724</v>
      </c>
      <c r="G36" s="244">
        <v>0.8</v>
      </c>
      <c r="H36" s="245">
        <v>42508</v>
      </c>
      <c r="I36" s="246">
        <f t="shared" si="1"/>
        <v>0.8</v>
      </c>
    </row>
    <row r="37" spans="1:9" ht="12" customHeight="1" x14ac:dyDescent="0.4">
      <c r="B37" s="67" t="s">
        <v>120</v>
      </c>
      <c r="C37" s="240"/>
      <c r="D37" s="243">
        <v>79962</v>
      </c>
      <c r="E37" s="242">
        <v>1.5</v>
      </c>
      <c r="F37" s="243">
        <v>113239</v>
      </c>
      <c r="G37" s="244">
        <v>2.2000000000000002</v>
      </c>
      <c r="H37" s="245">
        <v>101331</v>
      </c>
      <c r="I37" s="246">
        <f t="shared" si="1"/>
        <v>2</v>
      </c>
    </row>
    <row r="38" spans="1:9" ht="12" customHeight="1" x14ac:dyDescent="0.4">
      <c r="B38" s="67" t="s">
        <v>170</v>
      </c>
      <c r="C38" s="240"/>
      <c r="D38" s="248" t="s">
        <v>56</v>
      </c>
      <c r="E38" s="249" t="s">
        <v>56</v>
      </c>
      <c r="F38" s="248" t="s">
        <v>56</v>
      </c>
      <c r="G38" s="250" t="s">
        <v>56</v>
      </c>
      <c r="H38" s="251" t="s">
        <v>57</v>
      </c>
      <c r="I38" s="261" t="s">
        <v>58</v>
      </c>
    </row>
    <row r="39" spans="1:9" ht="12" customHeight="1" x14ac:dyDescent="0.4">
      <c r="B39" s="67" t="s">
        <v>112</v>
      </c>
      <c r="C39" s="240"/>
      <c r="D39" s="248" t="s">
        <v>56</v>
      </c>
      <c r="E39" s="249" t="s">
        <v>56</v>
      </c>
      <c r="F39" s="248" t="s">
        <v>56</v>
      </c>
      <c r="G39" s="250" t="s">
        <v>56</v>
      </c>
      <c r="H39" s="251" t="s">
        <v>57</v>
      </c>
      <c r="I39" s="261" t="s">
        <v>58</v>
      </c>
    </row>
    <row r="40" spans="1:9" ht="12" customHeight="1" x14ac:dyDescent="0.4">
      <c r="B40" s="67" t="s">
        <v>171</v>
      </c>
      <c r="C40" s="240"/>
      <c r="D40" s="248" t="s">
        <v>56</v>
      </c>
      <c r="E40" s="249" t="s">
        <v>56</v>
      </c>
      <c r="F40" s="248" t="s">
        <v>56</v>
      </c>
      <c r="G40" s="250" t="s">
        <v>56</v>
      </c>
      <c r="H40" s="251" t="s">
        <v>57</v>
      </c>
      <c r="I40" s="261" t="s">
        <v>58</v>
      </c>
    </row>
    <row r="41" spans="1:9" ht="12" customHeight="1" x14ac:dyDescent="0.4">
      <c r="B41" s="67" t="s">
        <v>172</v>
      </c>
      <c r="C41" s="240"/>
      <c r="D41" s="243">
        <v>629450</v>
      </c>
      <c r="E41" s="242">
        <v>11.7</v>
      </c>
      <c r="F41" s="243" t="s">
        <v>56</v>
      </c>
      <c r="G41" s="244" t="s">
        <v>56</v>
      </c>
      <c r="H41" s="251" t="s">
        <v>57</v>
      </c>
      <c r="I41" s="261" t="s">
        <v>57</v>
      </c>
    </row>
    <row r="42" spans="1:9" ht="12" customHeight="1" x14ac:dyDescent="0.4">
      <c r="B42" s="67" t="s">
        <v>173</v>
      </c>
      <c r="C42" s="240"/>
      <c r="D42" s="243">
        <v>2237</v>
      </c>
      <c r="E42" s="242">
        <v>0</v>
      </c>
      <c r="F42" s="243" t="s">
        <v>56</v>
      </c>
      <c r="G42" s="244" t="s">
        <v>56</v>
      </c>
      <c r="H42" s="251" t="s">
        <v>57</v>
      </c>
      <c r="I42" s="261" t="s">
        <v>57</v>
      </c>
    </row>
    <row r="43" spans="1:9" ht="12" customHeight="1" x14ac:dyDescent="0.4">
      <c r="B43" s="67" t="s">
        <v>174</v>
      </c>
      <c r="C43" s="240"/>
      <c r="D43" s="243">
        <v>287400</v>
      </c>
      <c r="E43" s="242">
        <v>5.4</v>
      </c>
      <c r="F43" s="243" t="s">
        <v>56</v>
      </c>
      <c r="G43" s="244" t="s">
        <v>56</v>
      </c>
      <c r="H43" s="251" t="s">
        <v>57</v>
      </c>
      <c r="I43" s="261" t="s">
        <v>57</v>
      </c>
    </row>
    <row r="44" spans="1:9" ht="12" customHeight="1" x14ac:dyDescent="0.4">
      <c r="B44" s="67" t="s">
        <v>175</v>
      </c>
      <c r="C44" s="240"/>
      <c r="D44" s="243">
        <v>1343212</v>
      </c>
      <c r="E44" s="242">
        <v>25</v>
      </c>
      <c r="F44" s="243" t="s">
        <v>56</v>
      </c>
      <c r="G44" s="244" t="s">
        <v>56</v>
      </c>
      <c r="H44" s="251" t="s">
        <v>57</v>
      </c>
      <c r="I44" s="261" t="s">
        <v>57</v>
      </c>
    </row>
    <row r="45" spans="1:9" ht="12" customHeight="1" x14ac:dyDescent="0.4">
      <c r="B45" s="67" t="s">
        <v>176</v>
      </c>
      <c r="C45" s="240"/>
      <c r="D45" s="243">
        <v>33219</v>
      </c>
      <c r="E45" s="242">
        <v>0.6</v>
      </c>
      <c r="F45" s="243">
        <v>68726</v>
      </c>
      <c r="G45" s="244">
        <v>1.3</v>
      </c>
      <c r="H45" s="245">
        <v>43365</v>
      </c>
      <c r="I45" s="246">
        <f>ROUND(H45/H$32*100,1)</f>
        <v>0.8</v>
      </c>
    </row>
    <row r="46" spans="1:9" ht="6.75" customHeight="1" thickBot="1" x14ac:dyDescent="0.45">
      <c r="A46" s="38"/>
      <c r="B46" s="38"/>
      <c r="C46" s="42"/>
      <c r="D46" s="38"/>
      <c r="E46" s="228"/>
      <c r="F46" s="229"/>
      <c r="G46" s="43"/>
      <c r="H46" s="188"/>
      <c r="I46" s="61"/>
    </row>
    <row r="47" spans="1:9" ht="2.1" customHeight="1" x14ac:dyDescent="0.4"/>
    <row r="48" spans="1:9" x14ac:dyDescent="0.4">
      <c r="A48" s="7" t="s">
        <v>18</v>
      </c>
      <c r="C48" s="7"/>
    </row>
  </sheetData>
  <mergeCells count="4">
    <mergeCell ref="F6:G6"/>
    <mergeCell ref="H6:I6"/>
    <mergeCell ref="F29:G29"/>
    <mergeCell ref="H29:I29"/>
  </mergeCells>
  <phoneticPr fontId="3"/>
  <pageMargins left="0.62992125984251968" right="0.59055118110236227" top="0.47244094488188981" bottom="0.39370078740157483" header="0.51181102362204722" footer="0.51181102362204722"/>
  <pageSetup paperSize="9" scale="95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FF00"/>
    <pageSetUpPr fitToPage="1"/>
  </sheetPr>
  <dimension ref="A1:I31"/>
  <sheetViews>
    <sheetView showGridLines="0" zoomScaleNormal="100" workbookViewId="0"/>
  </sheetViews>
  <sheetFormatPr defaultColWidth="6.125" defaultRowHeight="10.5" x14ac:dyDescent="0.4"/>
  <cols>
    <col min="1" max="1" width="1.625" style="6" customWidth="1"/>
    <col min="2" max="2" width="18.625" style="6" customWidth="1"/>
    <col min="3" max="3" width="1.625" style="6" customWidth="1"/>
    <col min="4" max="4" width="13.625" style="6" customWidth="1"/>
    <col min="5" max="5" width="7.875" style="6" customWidth="1"/>
    <col min="6" max="6" width="13.625" style="6" customWidth="1"/>
    <col min="7" max="7" width="7.875" style="6" customWidth="1"/>
    <col min="8" max="8" width="13.625" style="73" customWidth="1"/>
    <col min="9" max="9" width="7.875" style="73" customWidth="1"/>
    <col min="10" max="16384" width="6.125" style="6"/>
  </cols>
  <sheetData>
    <row r="1" spans="1:9" s="263" customFormat="1" ht="16.5" customHeight="1" x14ac:dyDescent="0.4">
      <c r="A1" s="262" t="s">
        <v>177</v>
      </c>
      <c r="B1" s="74"/>
    </row>
    <row r="2" spans="1:9" s="263" customFormat="1" ht="21" customHeight="1" x14ac:dyDescent="0.4">
      <c r="B2" s="74" t="s">
        <v>178</v>
      </c>
      <c r="C2" s="1"/>
    </row>
    <row r="3" spans="1:9" ht="9.75" customHeight="1" x14ac:dyDescent="0.4">
      <c r="B3" s="212"/>
      <c r="C3" s="231"/>
      <c r="I3" s="232" t="s">
        <v>179</v>
      </c>
    </row>
    <row r="4" spans="1:9" ht="2.1" customHeight="1" thickBot="1" x14ac:dyDescent="0.45">
      <c r="B4" s="212"/>
      <c r="C4" s="231"/>
      <c r="I4" s="232"/>
    </row>
    <row r="5" spans="1:9" ht="15" customHeight="1" x14ac:dyDescent="0.4">
      <c r="A5" s="9"/>
      <c r="B5" s="68" t="s">
        <v>180</v>
      </c>
      <c r="C5" s="10"/>
      <c r="D5" s="548">
        <v>29</v>
      </c>
      <c r="E5" s="549" t="s">
        <v>181</v>
      </c>
      <c r="F5" s="577">
        <v>30</v>
      </c>
      <c r="G5" s="578"/>
      <c r="H5" s="562" t="s">
        <v>21</v>
      </c>
      <c r="I5" s="579"/>
    </row>
    <row r="6" spans="1:9" ht="15" customHeight="1" x14ac:dyDescent="0.4">
      <c r="A6" s="264"/>
      <c r="B6" s="265" t="s">
        <v>182</v>
      </c>
      <c r="C6" s="12"/>
      <c r="D6" s="80"/>
      <c r="E6" s="266" t="s">
        <v>183</v>
      </c>
      <c r="G6" s="266" t="s">
        <v>183</v>
      </c>
      <c r="H6" s="124"/>
      <c r="I6" s="239" t="s">
        <v>183</v>
      </c>
    </row>
    <row r="7" spans="1:9" ht="6" customHeight="1" x14ac:dyDescent="0.4">
      <c r="A7" s="13"/>
      <c r="B7" s="13"/>
      <c r="C7" s="13"/>
      <c r="D7" s="16"/>
      <c r="E7" s="266"/>
      <c r="F7" s="13"/>
      <c r="G7" s="266"/>
      <c r="H7" s="267"/>
      <c r="I7" s="268"/>
    </row>
    <row r="8" spans="1:9" ht="18" customHeight="1" x14ac:dyDescent="0.4">
      <c r="B8" s="67" t="s">
        <v>184</v>
      </c>
      <c r="C8" s="67"/>
      <c r="D8" s="269">
        <v>1217156</v>
      </c>
      <c r="E8" s="223">
        <v>100</v>
      </c>
      <c r="F8" s="270">
        <v>1366241</v>
      </c>
      <c r="G8" s="223">
        <v>100</v>
      </c>
      <c r="H8" s="245">
        <f>SUM(H9:H12)</f>
        <v>1414166</v>
      </c>
      <c r="I8" s="246">
        <f>ROUND(SUM(I9:I12),0)</f>
        <v>100</v>
      </c>
    </row>
    <row r="9" spans="1:9" ht="12" customHeight="1" x14ac:dyDescent="0.4">
      <c r="B9" s="67" t="s">
        <v>185</v>
      </c>
      <c r="C9" s="67"/>
      <c r="D9" s="241">
        <v>1027079</v>
      </c>
      <c r="E9" s="223">
        <v>84.4</v>
      </c>
      <c r="F9" s="270">
        <v>1107583</v>
      </c>
      <c r="G9" s="223">
        <v>81.099999999999994</v>
      </c>
      <c r="H9" s="245">
        <v>1143343</v>
      </c>
      <c r="I9" s="247">
        <f>ROUND(H9/H$8*100,1)</f>
        <v>80.8</v>
      </c>
    </row>
    <row r="10" spans="1:9" ht="12" customHeight="1" x14ac:dyDescent="0.4">
      <c r="B10" s="67" t="s">
        <v>87</v>
      </c>
      <c r="C10" s="67"/>
      <c r="D10" s="241">
        <v>85821</v>
      </c>
      <c r="E10" s="223">
        <v>7.1</v>
      </c>
      <c r="F10" s="270">
        <v>141152</v>
      </c>
      <c r="G10" s="223">
        <v>10.3</v>
      </c>
      <c r="H10" s="245">
        <v>160563</v>
      </c>
      <c r="I10" s="247">
        <f>ROUND(H10/H$8*100,1)</f>
        <v>11.4</v>
      </c>
    </row>
    <row r="11" spans="1:9" ht="12" customHeight="1" x14ac:dyDescent="0.4">
      <c r="B11" s="67" t="s">
        <v>89</v>
      </c>
      <c r="C11" s="67"/>
      <c r="D11" s="241">
        <v>87070</v>
      </c>
      <c r="E11" s="223">
        <v>7.2</v>
      </c>
      <c r="F11" s="270">
        <v>95461</v>
      </c>
      <c r="G11" s="223">
        <v>7</v>
      </c>
      <c r="H11" s="245">
        <v>92701</v>
      </c>
      <c r="I11" s="247">
        <f>ROUND(H11/H$8*100,1)</f>
        <v>6.6</v>
      </c>
    </row>
    <row r="12" spans="1:9" ht="12" customHeight="1" x14ac:dyDescent="0.4">
      <c r="B12" s="67" t="s">
        <v>186</v>
      </c>
      <c r="C12" s="67"/>
      <c r="D12" s="241">
        <v>17186</v>
      </c>
      <c r="E12" s="223">
        <v>1.4</v>
      </c>
      <c r="F12" s="270">
        <v>22045</v>
      </c>
      <c r="G12" s="223">
        <v>1.6</v>
      </c>
      <c r="H12" s="245">
        <v>17559</v>
      </c>
      <c r="I12" s="247">
        <f>ROUND(H12/H$8*100,1)</f>
        <v>1.2</v>
      </c>
    </row>
    <row r="13" spans="1:9" ht="6" customHeight="1" thickBot="1" x14ac:dyDescent="0.45">
      <c r="A13" s="38"/>
      <c r="B13" s="38"/>
      <c r="C13" s="38"/>
      <c r="D13" s="41"/>
      <c r="E13" s="228"/>
      <c r="F13" s="38"/>
      <c r="G13" s="228"/>
      <c r="H13" s="188"/>
      <c r="I13" s="61"/>
    </row>
    <row r="14" spans="1:9" ht="2.1" customHeight="1" x14ac:dyDescent="0.4"/>
    <row r="15" spans="1:9" x14ac:dyDescent="0.4">
      <c r="A15" s="7" t="s">
        <v>187</v>
      </c>
      <c r="C15" s="7"/>
    </row>
    <row r="16" spans="1:9" ht="8.25" customHeight="1" x14ac:dyDescent="0.4"/>
    <row r="17" spans="1:9" s="263" customFormat="1" ht="21" customHeight="1" x14ac:dyDescent="0.4">
      <c r="B17" s="74" t="s">
        <v>188</v>
      </c>
      <c r="C17" s="1"/>
      <c r="D17" s="75"/>
      <c r="E17" s="75"/>
      <c r="F17" s="75"/>
      <c r="G17" s="75"/>
    </row>
    <row r="18" spans="1:9" ht="9.75" customHeight="1" x14ac:dyDescent="0.4">
      <c r="B18" s="212"/>
      <c r="C18" s="231"/>
      <c r="I18" s="232" t="s">
        <v>179</v>
      </c>
    </row>
    <row r="19" spans="1:9" ht="2.1" customHeight="1" thickBot="1" x14ac:dyDescent="0.45">
      <c r="B19" s="212"/>
      <c r="C19" s="231"/>
      <c r="I19" s="232"/>
    </row>
    <row r="20" spans="1:9" ht="15" customHeight="1" x14ac:dyDescent="0.4">
      <c r="A20" s="9"/>
      <c r="B20" s="68" t="s">
        <v>180</v>
      </c>
      <c r="C20" s="10"/>
      <c r="D20" s="548">
        <v>29</v>
      </c>
      <c r="E20" s="549" t="s">
        <v>181</v>
      </c>
      <c r="F20" s="577">
        <v>30</v>
      </c>
      <c r="G20" s="578"/>
      <c r="H20" s="562" t="s">
        <v>21</v>
      </c>
      <c r="I20" s="579"/>
    </row>
    <row r="21" spans="1:9" ht="15" customHeight="1" x14ac:dyDescent="0.4">
      <c r="A21" s="264"/>
      <c r="B21" s="265" t="s">
        <v>189</v>
      </c>
      <c r="C21" s="12"/>
      <c r="D21" s="80"/>
      <c r="E21" s="266" t="s">
        <v>183</v>
      </c>
      <c r="G21" s="266" t="s">
        <v>183</v>
      </c>
      <c r="H21" s="124"/>
      <c r="I21" s="239" t="s">
        <v>183</v>
      </c>
    </row>
    <row r="22" spans="1:9" ht="6" customHeight="1" x14ac:dyDescent="0.4">
      <c r="A22" s="13"/>
      <c r="B22" s="13"/>
      <c r="C22" s="13"/>
      <c r="D22" s="16"/>
      <c r="E22" s="266"/>
      <c r="F22" s="13"/>
      <c r="G22" s="266"/>
      <c r="H22" s="267"/>
      <c r="I22" s="268"/>
    </row>
    <row r="23" spans="1:9" ht="18" customHeight="1" x14ac:dyDescent="0.4">
      <c r="B23" s="67" t="s">
        <v>190</v>
      </c>
      <c r="C23" s="67"/>
      <c r="D23" s="271">
        <v>1176178</v>
      </c>
      <c r="E23" s="223">
        <v>100</v>
      </c>
      <c r="F23" s="270">
        <v>1274012</v>
      </c>
      <c r="G23" s="223">
        <v>100</v>
      </c>
      <c r="H23" s="245">
        <f>SUM(H24:H28)</f>
        <v>1334560</v>
      </c>
      <c r="I23" s="246">
        <v>100</v>
      </c>
    </row>
    <row r="24" spans="1:9" ht="12" customHeight="1" x14ac:dyDescent="0.4">
      <c r="B24" s="67" t="s">
        <v>127</v>
      </c>
      <c r="C24" s="67"/>
      <c r="D24" s="271">
        <v>33915</v>
      </c>
      <c r="E24" s="223">
        <v>2.9</v>
      </c>
      <c r="F24" s="270">
        <v>37543</v>
      </c>
      <c r="G24" s="223">
        <v>2.9</v>
      </c>
      <c r="H24" s="245">
        <v>34280</v>
      </c>
      <c r="I24" s="247">
        <f>ROUND(H24/H$23*100,1)</f>
        <v>2.6</v>
      </c>
    </row>
    <row r="25" spans="1:9" ht="12" customHeight="1" x14ac:dyDescent="0.4">
      <c r="B25" s="272" t="s">
        <v>191</v>
      </c>
      <c r="C25" s="67"/>
      <c r="D25" s="271">
        <v>1072256</v>
      </c>
      <c r="E25" s="223">
        <v>91.2</v>
      </c>
      <c r="F25" s="270">
        <v>1160957</v>
      </c>
      <c r="G25" s="223">
        <v>91.1</v>
      </c>
      <c r="H25" s="245">
        <v>1198738</v>
      </c>
      <c r="I25" s="247">
        <f>ROUND(H25/H$23*100,1)</f>
        <v>89.8</v>
      </c>
    </row>
    <row r="26" spans="1:9" ht="12" customHeight="1" x14ac:dyDescent="0.4">
      <c r="B26" s="67" t="s">
        <v>121</v>
      </c>
      <c r="C26" s="67"/>
      <c r="D26" s="271">
        <v>43357</v>
      </c>
      <c r="E26" s="223">
        <v>3.7</v>
      </c>
      <c r="F26" s="270">
        <v>43713</v>
      </c>
      <c r="G26" s="223">
        <v>3.4</v>
      </c>
      <c r="H26" s="245">
        <v>71748</v>
      </c>
      <c r="I26" s="247">
        <f>ROUND(H26/H$23*100,1)</f>
        <v>5.4</v>
      </c>
    </row>
    <row r="27" spans="1:9" ht="12" customHeight="1" x14ac:dyDescent="0.4">
      <c r="B27" s="67" t="s">
        <v>192</v>
      </c>
      <c r="C27" s="67"/>
      <c r="D27" s="273" t="s">
        <v>56</v>
      </c>
      <c r="E27" s="226" t="s">
        <v>56</v>
      </c>
      <c r="F27" s="273" t="s">
        <v>56</v>
      </c>
      <c r="G27" s="226" t="s">
        <v>57</v>
      </c>
      <c r="H27" s="251" t="s">
        <v>57</v>
      </c>
      <c r="I27" s="252" t="s">
        <v>58</v>
      </c>
    </row>
    <row r="28" spans="1:9" ht="12" customHeight="1" x14ac:dyDescent="0.4">
      <c r="B28" s="67" t="s">
        <v>193</v>
      </c>
      <c r="C28" s="67"/>
      <c r="D28" s="271">
        <v>26650</v>
      </c>
      <c r="E28" s="223">
        <v>2.2999999999999998</v>
      </c>
      <c r="F28" s="270">
        <v>31799</v>
      </c>
      <c r="G28" s="223">
        <v>2.5</v>
      </c>
      <c r="H28" s="245">
        <v>29794</v>
      </c>
      <c r="I28" s="247">
        <f>ROUND(H28/H$23*100,1)</f>
        <v>2.2000000000000002</v>
      </c>
    </row>
    <row r="29" spans="1:9" ht="6" customHeight="1" thickBot="1" x14ac:dyDescent="0.45">
      <c r="A29" s="38"/>
      <c r="B29" s="38"/>
      <c r="C29" s="38"/>
      <c r="D29" s="41"/>
      <c r="E29" s="228"/>
      <c r="F29" s="38"/>
      <c r="G29" s="228"/>
      <c r="H29" s="188"/>
      <c r="I29" s="61"/>
    </row>
    <row r="30" spans="1:9" ht="2.1" customHeight="1" x14ac:dyDescent="0.4"/>
    <row r="31" spans="1:9" x14ac:dyDescent="0.4">
      <c r="A31" s="7" t="s">
        <v>187</v>
      </c>
      <c r="C31" s="7"/>
    </row>
  </sheetData>
  <mergeCells count="6">
    <mergeCell ref="D5:E5"/>
    <mergeCell ref="F5:G5"/>
    <mergeCell ref="H5:I5"/>
    <mergeCell ref="D20:E20"/>
    <mergeCell ref="F20:G20"/>
    <mergeCell ref="H20:I20"/>
  </mergeCells>
  <phoneticPr fontId="3"/>
  <pageMargins left="0.62992125984251968" right="0.59055118110236227" top="0.47244094488188981" bottom="0.39370078740157483" header="0.51181102362204722" footer="0.51181102362204722"/>
  <pageSetup paperSize="9" scale="95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FF00"/>
    <pageSetUpPr fitToPage="1"/>
  </sheetPr>
  <dimension ref="A1:J46"/>
  <sheetViews>
    <sheetView showGridLines="0" zoomScaleNormal="100" workbookViewId="0">
      <selection activeCell="H46" sqref="H46"/>
    </sheetView>
  </sheetViews>
  <sheetFormatPr defaultColWidth="6.125" defaultRowHeight="10.5" x14ac:dyDescent="0.4"/>
  <cols>
    <col min="1" max="1" width="1.625" style="6" customWidth="1"/>
    <col min="2" max="2" width="18.625" style="6" customWidth="1"/>
    <col min="3" max="3" width="1.625" style="6" customWidth="1"/>
    <col min="4" max="4" width="13.625" style="6" customWidth="1"/>
    <col min="5" max="5" width="7.875" style="6" customWidth="1"/>
    <col min="6" max="6" width="13.625" style="4" customWidth="1"/>
    <col min="7" max="7" width="7.875" style="4" customWidth="1"/>
    <col min="8" max="8" width="13.625" style="73" customWidth="1"/>
    <col min="9" max="9" width="7.875" style="73" customWidth="1"/>
    <col min="10" max="10" width="5.125" style="6" customWidth="1"/>
    <col min="11" max="16384" width="6.125" style="6"/>
  </cols>
  <sheetData>
    <row r="1" spans="1:10" s="263" customFormat="1" ht="15" customHeight="1" x14ac:dyDescent="0.4">
      <c r="A1" s="262" t="s">
        <v>194</v>
      </c>
      <c r="B1" s="74"/>
      <c r="F1" s="274"/>
      <c r="G1" s="274"/>
    </row>
    <row r="2" spans="1:10" s="263" customFormat="1" ht="18" customHeight="1" x14ac:dyDescent="0.4">
      <c r="B2" s="74" t="s">
        <v>178</v>
      </c>
      <c r="C2" s="1"/>
      <c r="F2" s="274"/>
      <c r="G2" s="274"/>
    </row>
    <row r="3" spans="1:10" ht="18" customHeight="1" x14ac:dyDescent="0.4">
      <c r="B3" s="212"/>
      <c r="C3" s="231"/>
    </row>
    <row r="4" spans="1:10" ht="9.75" customHeight="1" x14ac:dyDescent="0.4">
      <c r="B4" s="212"/>
      <c r="C4" s="231"/>
      <c r="H4" s="6"/>
      <c r="I4" s="232" t="s">
        <v>179</v>
      </c>
    </row>
    <row r="5" spans="1:10" ht="2.1" customHeight="1" thickBot="1" x14ac:dyDescent="0.45">
      <c r="B5" s="212"/>
      <c r="C5" s="231"/>
      <c r="H5" s="6"/>
      <c r="I5" s="232"/>
    </row>
    <row r="6" spans="1:10" ht="15" customHeight="1" x14ac:dyDescent="0.4">
      <c r="A6" s="9"/>
      <c r="B6" s="68" t="s">
        <v>180</v>
      </c>
      <c r="C6" s="233"/>
      <c r="D6" s="548">
        <v>29</v>
      </c>
      <c r="E6" s="549" t="s">
        <v>181</v>
      </c>
      <c r="F6" s="577">
        <v>30</v>
      </c>
      <c r="G6" s="578"/>
      <c r="H6" s="562" t="s">
        <v>21</v>
      </c>
      <c r="I6" s="579"/>
      <c r="J6" s="275"/>
    </row>
    <row r="7" spans="1:10" ht="15" customHeight="1" x14ac:dyDescent="0.4">
      <c r="A7" s="264"/>
      <c r="B7" s="265" t="s">
        <v>189</v>
      </c>
      <c r="C7" s="276"/>
      <c r="E7" s="266" t="s">
        <v>183</v>
      </c>
      <c r="F7" s="218"/>
      <c r="G7" s="237" t="s">
        <v>183</v>
      </c>
      <c r="H7" s="124"/>
      <c r="I7" s="239" t="s">
        <v>183</v>
      </c>
      <c r="J7" s="275"/>
    </row>
    <row r="8" spans="1:10" ht="6" customHeight="1" x14ac:dyDescent="0.4">
      <c r="A8" s="13"/>
      <c r="B8" s="13"/>
      <c r="C8" s="17"/>
      <c r="D8" s="13"/>
      <c r="E8" s="266"/>
      <c r="F8" s="277"/>
      <c r="G8" s="18"/>
      <c r="H8" s="267"/>
      <c r="I8" s="268"/>
      <c r="J8" s="275"/>
    </row>
    <row r="9" spans="1:10" ht="18" customHeight="1" x14ac:dyDescent="0.4">
      <c r="B9" s="67" t="s">
        <v>184</v>
      </c>
      <c r="C9" s="240"/>
      <c r="D9" s="270">
        <v>4239487</v>
      </c>
      <c r="E9" s="223">
        <v>100</v>
      </c>
      <c r="F9" s="243">
        <v>4265882</v>
      </c>
      <c r="G9" s="244">
        <v>100</v>
      </c>
      <c r="H9" s="245">
        <f>SUM(H10:H19)</f>
        <v>4107931</v>
      </c>
      <c r="I9" s="246">
        <v>100</v>
      </c>
      <c r="J9" s="275"/>
    </row>
    <row r="10" spans="1:10" ht="12" customHeight="1" x14ac:dyDescent="0.4">
      <c r="B10" s="67" t="s">
        <v>195</v>
      </c>
      <c r="C10" s="240"/>
      <c r="D10" s="243">
        <v>1022394</v>
      </c>
      <c r="E10" s="223">
        <v>24.1</v>
      </c>
      <c r="F10" s="243">
        <v>971442</v>
      </c>
      <c r="G10" s="244">
        <v>22.8</v>
      </c>
      <c r="H10" s="245">
        <v>981730</v>
      </c>
      <c r="I10" s="246">
        <f>ROUND(H10/H$9*100,1)</f>
        <v>23.9</v>
      </c>
      <c r="J10" s="275"/>
    </row>
    <row r="11" spans="1:10" ht="12" customHeight="1" x14ac:dyDescent="0.4">
      <c r="B11" s="67" t="s">
        <v>79</v>
      </c>
      <c r="C11" s="240"/>
      <c r="D11" s="243">
        <v>697461</v>
      </c>
      <c r="E11" s="223">
        <v>16.5</v>
      </c>
      <c r="F11" s="243">
        <v>735061</v>
      </c>
      <c r="G11" s="244">
        <v>17.2</v>
      </c>
      <c r="H11" s="245">
        <v>709301</v>
      </c>
      <c r="I11" s="246">
        <f>ROUND(H11/H$9*100,1)</f>
        <v>17.3</v>
      </c>
      <c r="J11" s="275"/>
    </row>
    <row r="12" spans="1:10" ht="12" customHeight="1" x14ac:dyDescent="0.4">
      <c r="B12" s="67" t="s">
        <v>196</v>
      </c>
      <c r="C12" s="240"/>
      <c r="D12" s="243">
        <v>984184</v>
      </c>
      <c r="E12" s="223">
        <v>23.2</v>
      </c>
      <c r="F12" s="243">
        <v>952508</v>
      </c>
      <c r="G12" s="244">
        <v>22.3</v>
      </c>
      <c r="H12" s="245">
        <v>936906</v>
      </c>
      <c r="I12" s="246">
        <f>ROUND(H12/H$9*100,1)</f>
        <v>22.8</v>
      </c>
      <c r="J12" s="275"/>
    </row>
    <row r="13" spans="1:10" ht="12" customHeight="1" x14ac:dyDescent="0.4">
      <c r="B13" s="67" t="s">
        <v>81</v>
      </c>
      <c r="C13" s="240"/>
      <c r="D13" s="243">
        <v>517315</v>
      </c>
      <c r="E13" s="223">
        <v>12.2</v>
      </c>
      <c r="F13" s="243">
        <v>516163</v>
      </c>
      <c r="G13" s="244">
        <v>12.1</v>
      </c>
      <c r="H13" s="245">
        <v>517439</v>
      </c>
      <c r="I13" s="246">
        <f>ROUND(H13/H$9*100,1)</f>
        <v>12.6</v>
      </c>
      <c r="J13" s="275"/>
    </row>
    <row r="14" spans="1:10" ht="12" customHeight="1" x14ac:dyDescent="0.4">
      <c r="B14" s="67" t="s">
        <v>197</v>
      </c>
      <c r="C14" s="240"/>
      <c r="D14" s="278" t="s">
        <v>56</v>
      </c>
      <c r="E14" s="226" t="s">
        <v>56</v>
      </c>
      <c r="F14" s="241" t="s">
        <v>56</v>
      </c>
      <c r="G14" s="242" t="s">
        <v>56</v>
      </c>
      <c r="H14" s="251" t="s">
        <v>57</v>
      </c>
      <c r="I14" s="261" t="s">
        <v>58</v>
      </c>
      <c r="J14" s="275"/>
    </row>
    <row r="15" spans="1:10" ht="12" customHeight="1" x14ac:dyDescent="0.4">
      <c r="B15" s="67" t="s">
        <v>198</v>
      </c>
      <c r="C15" s="240"/>
      <c r="D15" s="241">
        <v>706156</v>
      </c>
      <c r="E15" s="223">
        <v>16.7</v>
      </c>
      <c r="F15" s="241">
        <v>705213</v>
      </c>
      <c r="G15" s="242">
        <v>16.5</v>
      </c>
      <c r="H15" s="245">
        <v>705204</v>
      </c>
      <c r="I15" s="246">
        <f>ROUND(H15/H$9*100,1)</f>
        <v>17.2</v>
      </c>
      <c r="J15" s="275"/>
    </row>
    <row r="16" spans="1:10" ht="12" customHeight="1" x14ac:dyDescent="0.4">
      <c r="B16" s="67" t="s">
        <v>199</v>
      </c>
      <c r="C16" s="240"/>
      <c r="D16" s="278" t="s">
        <v>56</v>
      </c>
      <c r="E16" s="226" t="s">
        <v>56</v>
      </c>
      <c r="F16" s="241" t="s">
        <v>56</v>
      </c>
      <c r="G16" s="242" t="s">
        <v>56</v>
      </c>
      <c r="H16" s="251" t="s">
        <v>57</v>
      </c>
      <c r="I16" s="261" t="s">
        <v>58</v>
      </c>
      <c r="J16" s="275"/>
    </row>
    <row r="17" spans="1:10" ht="12" customHeight="1" x14ac:dyDescent="0.4">
      <c r="B17" s="67" t="s">
        <v>89</v>
      </c>
      <c r="C17" s="240"/>
      <c r="D17" s="241">
        <v>309133</v>
      </c>
      <c r="E17" s="223">
        <v>7.3</v>
      </c>
      <c r="F17" s="241">
        <v>385478</v>
      </c>
      <c r="G17" s="242">
        <v>9</v>
      </c>
      <c r="H17" s="245">
        <v>256566</v>
      </c>
      <c r="I17" s="246">
        <f>ROUND(H17/H$9*100,1)</f>
        <v>6.2</v>
      </c>
      <c r="J17" s="275"/>
    </row>
    <row r="18" spans="1:10" ht="12" customHeight="1" x14ac:dyDescent="0.4">
      <c r="B18" s="67" t="s">
        <v>200</v>
      </c>
      <c r="C18" s="240"/>
      <c r="D18" s="278" t="s">
        <v>56</v>
      </c>
      <c r="E18" s="226" t="s">
        <v>56</v>
      </c>
      <c r="F18" s="241" t="s">
        <v>56</v>
      </c>
      <c r="G18" s="242" t="s">
        <v>56</v>
      </c>
      <c r="H18" s="251" t="s">
        <v>57</v>
      </c>
      <c r="I18" s="261" t="s">
        <v>58</v>
      </c>
      <c r="J18" s="275"/>
    </row>
    <row r="19" spans="1:10" ht="12" customHeight="1" x14ac:dyDescent="0.4">
      <c r="B19" s="67" t="s">
        <v>186</v>
      </c>
      <c r="C19" s="240"/>
      <c r="D19" s="241">
        <v>2844</v>
      </c>
      <c r="E19" s="223">
        <v>0.1</v>
      </c>
      <c r="F19" s="241">
        <v>17</v>
      </c>
      <c r="G19" s="242">
        <v>0</v>
      </c>
      <c r="H19" s="245">
        <v>785</v>
      </c>
      <c r="I19" s="246">
        <f>ROUND(H19/H$9*100,1)</f>
        <v>0</v>
      </c>
      <c r="J19" s="275"/>
    </row>
    <row r="20" spans="1:10" ht="6" customHeight="1" thickBot="1" x14ac:dyDescent="0.45">
      <c r="A20" s="38"/>
      <c r="B20" s="38"/>
      <c r="C20" s="42"/>
      <c r="D20" s="38"/>
      <c r="E20" s="228"/>
      <c r="F20" s="229"/>
      <c r="G20" s="43"/>
      <c r="H20" s="188"/>
      <c r="I20" s="61"/>
      <c r="J20" s="275"/>
    </row>
    <row r="21" spans="1:10" ht="2.1" customHeight="1" x14ac:dyDescent="0.4">
      <c r="A21" s="275"/>
      <c r="B21" s="275"/>
      <c r="C21" s="275"/>
      <c r="D21" s="275"/>
      <c r="E21" s="275"/>
      <c r="F21" s="279"/>
      <c r="G21" s="279"/>
      <c r="H21" s="275"/>
      <c r="I21" s="275"/>
      <c r="J21" s="275"/>
    </row>
    <row r="22" spans="1:10" x14ac:dyDescent="0.4">
      <c r="A22" s="280" t="s">
        <v>187</v>
      </c>
      <c r="B22" s="281"/>
      <c r="C22" s="282"/>
      <c r="D22" s="275"/>
      <c r="E22" s="275"/>
      <c r="F22" s="279"/>
      <c r="G22" s="279"/>
      <c r="H22" s="275"/>
      <c r="I22" s="275"/>
      <c r="J22" s="275"/>
    </row>
    <row r="23" spans="1:10" x14ac:dyDescent="0.4">
      <c r="A23" s="7"/>
      <c r="C23" s="7"/>
      <c r="H23" s="6"/>
      <c r="I23" s="6"/>
    </row>
    <row r="24" spans="1:10" ht="9" customHeight="1" x14ac:dyDescent="0.4">
      <c r="H24" s="6"/>
      <c r="I24" s="6"/>
    </row>
    <row r="25" spans="1:10" s="263" customFormat="1" ht="18" customHeight="1" x14ac:dyDescent="0.4">
      <c r="A25" s="75"/>
      <c r="B25" s="259" t="s">
        <v>188</v>
      </c>
      <c r="C25" s="230"/>
      <c r="D25" s="75"/>
      <c r="E25" s="75"/>
      <c r="F25" s="98"/>
      <c r="G25" s="98"/>
      <c r="H25" s="75"/>
      <c r="I25" s="75"/>
    </row>
    <row r="26" spans="1:10" ht="9.75" customHeight="1" x14ac:dyDescent="0.4">
      <c r="B26" s="212"/>
      <c r="C26" s="231"/>
      <c r="H26" s="6"/>
      <c r="I26" s="232" t="s">
        <v>179</v>
      </c>
    </row>
    <row r="27" spans="1:10" ht="2.1" customHeight="1" thickBot="1" x14ac:dyDescent="0.45">
      <c r="B27" s="212"/>
      <c r="C27" s="231"/>
      <c r="H27" s="6"/>
      <c r="I27" s="232"/>
    </row>
    <row r="28" spans="1:10" ht="15" customHeight="1" x14ac:dyDescent="0.4">
      <c r="A28" s="9"/>
      <c r="B28" s="68" t="s">
        <v>180</v>
      </c>
      <c r="C28" s="233"/>
      <c r="D28" s="548">
        <v>29</v>
      </c>
      <c r="E28" s="549" t="s">
        <v>181</v>
      </c>
      <c r="F28" s="577">
        <v>30</v>
      </c>
      <c r="G28" s="578"/>
      <c r="H28" s="562" t="s">
        <v>21</v>
      </c>
      <c r="I28" s="579"/>
      <c r="J28" s="275"/>
    </row>
    <row r="29" spans="1:10" ht="15" customHeight="1" x14ac:dyDescent="0.4">
      <c r="A29" s="264"/>
      <c r="B29" s="265" t="s">
        <v>189</v>
      </c>
      <c r="C29" s="276"/>
      <c r="E29" s="266" t="s">
        <v>183</v>
      </c>
      <c r="F29" s="218"/>
      <c r="G29" s="237" t="s">
        <v>183</v>
      </c>
      <c r="H29" s="124"/>
      <c r="I29" s="239" t="s">
        <v>183</v>
      </c>
      <c r="J29" s="275"/>
    </row>
    <row r="30" spans="1:10" ht="6" customHeight="1" x14ac:dyDescent="0.4">
      <c r="A30" s="13"/>
      <c r="B30" s="13"/>
      <c r="C30" s="17"/>
      <c r="D30" s="13"/>
      <c r="E30" s="266"/>
      <c r="F30" s="277"/>
      <c r="G30" s="18"/>
      <c r="H30" s="267"/>
      <c r="I30" s="268"/>
      <c r="J30" s="275"/>
    </row>
    <row r="31" spans="1:10" ht="18" customHeight="1" x14ac:dyDescent="0.4">
      <c r="B31" s="67" t="s">
        <v>190</v>
      </c>
      <c r="C31" s="240"/>
      <c r="D31" s="270">
        <v>3854009</v>
      </c>
      <c r="E31" s="223">
        <v>100</v>
      </c>
      <c r="F31" s="243">
        <v>4009315</v>
      </c>
      <c r="G31" s="244">
        <v>100</v>
      </c>
      <c r="H31" s="245">
        <f>SUM(H32:H42)</f>
        <v>3865836</v>
      </c>
      <c r="I31" s="246">
        <v>100</v>
      </c>
      <c r="J31" s="275"/>
    </row>
    <row r="32" spans="1:10" ht="12" customHeight="1" x14ac:dyDescent="0.4">
      <c r="B32" s="67" t="s">
        <v>127</v>
      </c>
      <c r="C32" s="240"/>
      <c r="D32" s="243">
        <v>238324</v>
      </c>
      <c r="E32" s="223">
        <v>6.2</v>
      </c>
      <c r="F32" s="243">
        <v>229174</v>
      </c>
      <c r="G32" s="244">
        <v>5.7</v>
      </c>
      <c r="H32" s="245">
        <v>239144</v>
      </c>
      <c r="I32" s="247">
        <f>ROUND(H32/H$31*100,1)</f>
        <v>6.2</v>
      </c>
      <c r="J32" s="275"/>
    </row>
    <row r="33" spans="1:10" ht="12" customHeight="1" x14ac:dyDescent="0.4">
      <c r="B33" s="67" t="s">
        <v>201</v>
      </c>
      <c r="C33" s="240"/>
      <c r="D33" s="241">
        <v>3404486</v>
      </c>
      <c r="E33" s="223">
        <v>88.3</v>
      </c>
      <c r="F33" s="241">
        <v>3398728</v>
      </c>
      <c r="G33" s="242">
        <v>84.8</v>
      </c>
      <c r="H33" s="245">
        <v>3413719</v>
      </c>
      <c r="I33" s="247">
        <f t="shared" ref="I33:I42" si="0">ROUND(H33/H$31*100,1)</f>
        <v>88.3</v>
      </c>
      <c r="J33" s="275"/>
    </row>
    <row r="34" spans="1:10" ht="12" customHeight="1" x14ac:dyDescent="0.4">
      <c r="B34" s="67" t="s">
        <v>202</v>
      </c>
      <c r="C34" s="240"/>
      <c r="D34" s="278" t="s">
        <v>56</v>
      </c>
      <c r="E34" s="226" t="s">
        <v>56</v>
      </c>
      <c r="F34" s="241" t="s">
        <v>56</v>
      </c>
      <c r="G34" s="242" t="s">
        <v>56</v>
      </c>
      <c r="H34" s="251" t="s">
        <v>57</v>
      </c>
      <c r="I34" s="261" t="s">
        <v>58</v>
      </c>
      <c r="J34" s="275"/>
    </row>
    <row r="35" spans="1:10" ht="12" customHeight="1" x14ac:dyDescent="0.4">
      <c r="B35" s="67" t="s">
        <v>203</v>
      </c>
      <c r="C35" s="240"/>
      <c r="D35" s="278" t="s">
        <v>56</v>
      </c>
      <c r="E35" s="226" t="s">
        <v>56</v>
      </c>
      <c r="F35" s="241" t="s">
        <v>56</v>
      </c>
      <c r="G35" s="242" t="s">
        <v>56</v>
      </c>
      <c r="H35" s="251" t="s">
        <v>57</v>
      </c>
      <c r="I35" s="261" t="s">
        <v>58</v>
      </c>
      <c r="J35" s="275"/>
    </row>
    <row r="36" spans="1:10" ht="12" customHeight="1" x14ac:dyDescent="0.4">
      <c r="B36" s="67" t="s">
        <v>204</v>
      </c>
      <c r="C36" s="240"/>
      <c r="D36" s="241">
        <v>160522</v>
      </c>
      <c r="E36" s="223">
        <v>4.2</v>
      </c>
      <c r="F36" s="241">
        <v>162378</v>
      </c>
      <c r="G36" s="242">
        <v>4.0999999999999996</v>
      </c>
      <c r="H36" s="245">
        <v>159524</v>
      </c>
      <c r="I36" s="247">
        <f t="shared" si="0"/>
        <v>4.0999999999999996</v>
      </c>
      <c r="J36" s="275"/>
    </row>
    <row r="37" spans="1:10" ht="12" customHeight="1" x14ac:dyDescent="0.4">
      <c r="B37" s="67" t="s">
        <v>205</v>
      </c>
      <c r="C37" s="240"/>
      <c r="D37" s="278" t="s">
        <v>56</v>
      </c>
      <c r="E37" s="226" t="s">
        <v>56</v>
      </c>
      <c r="F37" s="241" t="s">
        <v>56</v>
      </c>
      <c r="G37" s="242" t="s">
        <v>56</v>
      </c>
      <c r="H37" s="251" t="s">
        <v>57</v>
      </c>
      <c r="I37" s="261" t="s">
        <v>58</v>
      </c>
      <c r="J37" s="275"/>
    </row>
    <row r="38" spans="1:10" ht="12" customHeight="1" x14ac:dyDescent="0.4">
      <c r="B38" s="67" t="s">
        <v>121</v>
      </c>
      <c r="C38" s="240"/>
      <c r="D38" s="241">
        <v>48441</v>
      </c>
      <c r="E38" s="223">
        <v>1.3</v>
      </c>
      <c r="F38" s="241">
        <v>14090</v>
      </c>
      <c r="G38" s="242">
        <v>0.4</v>
      </c>
      <c r="H38" s="245">
        <v>22370</v>
      </c>
      <c r="I38" s="247">
        <f t="shared" si="0"/>
        <v>0.6</v>
      </c>
      <c r="J38" s="275"/>
    </row>
    <row r="39" spans="1:10" ht="12" customHeight="1" x14ac:dyDescent="0.4">
      <c r="B39" s="67" t="s">
        <v>206</v>
      </c>
      <c r="C39" s="240"/>
      <c r="D39" s="241">
        <v>6</v>
      </c>
      <c r="E39" s="223">
        <v>0</v>
      </c>
      <c r="F39" s="241">
        <v>200001</v>
      </c>
      <c r="G39" s="242">
        <v>5</v>
      </c>
      <c r="H39" s="245">
        <v>3</v>
      </c>
      <c r="I39" s="247">
        <f t="shared" si="0"/>
        <v>0</v>
      </c>
      <c r="J39" s="275"/>
    </row>
    <row r="40" spans="1:10" ht="12" customHeight="1" x14ac:dyDescent="0.4">
      <c r="B40" s="67" t="s">
        <v>207</v>
      </c>
      <c r="C40" s="240"/>
      <c r="D40" s="278" t="s">
        <v>56</v>
      </c>
      <c r="E40" s="226" t="s">
        <v>56</v>
      </c>
      <c r="F40" s="241" t="s">
        <v>56</v>
      </c>
      <c r="G40" s="242" t="s">
        <v>56</v>
      </c>
      <c r="H40" s="251" t="s">
        <v>57</v>
      </c>
      <c r="I40" s="261" t="s">
        <v>58</v>
      </c>
      <c r="J40" s="275"/>
    </row>
    <row r="41" spans="1:10" ht="12" customHeight="1" x14ac:dyDescent="0.4">
      <c r="B41" s="67" t="s">
        <v>208</v>
      </c>
      <c r="C41" s="240"/>
      <c r="D41" s="278" t="s">
        <v>56</v>
      </c>
      <c r="E41" s="226" t="s">
        <v>56</v>
      </c>
      <c r="F41" s="241" t="s">
        <v>56</v>
      </c>
      <c r="G41" s="242" t="s">
        <v>56</v>
      </c>
      <c r="H41" s="251" t="s">
        <v>57</v>
      </c>
      <c r="I41" s="261" t="s">
        <v>58</v>
      </c>
      <c r="J41" s="275"/>
    </row>
    <row r="42" spans="1:10" ht="12" customHeight="1" x14ac:dyDescent="0.4">
      <c r="B42" s="67" t="s">
        <v>193</v>
      </c>
      <c r="C42" s="240"/>
      <c r="D42" s="241">
        <v>2230</v>
      </c>
      <c r="E42" s="223">
        <v>0.1</v>
      </c>
      <c r="F42" s="241">
        <v>4944</v>
      </c>
      <c r="G42" s="242">
        <v>0.1</v>
      </c>
      <c r="H42" s="245">
        <v>31076</v>
      </c>
      <c r="I42" s="247">
        <f t="shared" si="0"/>
        <v>0.8</v>
      </c>
      <c r="J42" s="275"/>
    </row>
    <row r="43" spans="1:10" ht="6" customHeight="1" thickBot="1" x14ac:dyDescent="0.45">
      <c r="A43" s="38"/>
      <c r="B43" s="38"/>
      <c r="C43" s="42"/>
      <c r="D43" s="38"/>
      <c r="E43" s="228"/>
      <c r="F43" s="228"/>
      <c r="G43" s="41"/>
      <c r="H43" s="188"/>
      <c r="I43" s="61"/>
      <c r="J43" s="275"/>
    </row>
    <row r="44" spans="1:10" ht="2.1" customHeight="1" x14ac:dyDescent="0.4">
      <c r="A44" s="275"/>
      <c r="B44" s="275"/>
      <c r="C44" s="275"/>
      <c r="D44" s="275"/>
      <c r="E44" s="275"/>
      <c r="F44" s="279"/>
      <c r="G44" s="279"/>
      <c r="H44" s="275"/>
      <c r="I44" s="275"/>
      <c r="J44" s="275"/>
    </row>
    <row r="45" spans="1:10" x14ac:dyDescent="0.4">
      <c r="A45" s="280" t="s">
        <v>187</v>
      </c>
      <c r="B45" s="281"/>
      <c r="C45" s="282"/>
      <c r="D45" s="275"/>
      <c r="E45" s="275"/>
      <c r="F45" s="279"/>
      <c r="G45" s="279"/>
      <c r="H45" s="275"/>
      <c r="I45" s="275"/>
      <c r="J45" s="275"/>
    </row>
    <row r="46" spans="1:10" ht="14.25" customHeight="1" x14ac:dyDescent="0.4"/>
  </sheetData>
  <mergeCells count="6">
    <mergeCell ref="D6:E6"/>
    <mergeCell ref="F6:G6"/>
    <mergeCell ref="H6:I6"/>
    <mergeCell ref="D28:E28"/>
    <mergeCell ref="F28:G28"/>
    <mergeCell ref="H28:I28"/>
  </mergeCells>
  <phoneticPr fontId="3"/>
  <pageMargins left="0.62992125984251968" right="0.59055118110236227" top="0.47244094488188981" bottom="0.39370078740157483" header="0.51181102362204722" footer="0.51181102362204722"/>
  <pageSetup paperSize="9" scale="9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2-1(R3)</vt:lpstr>
      <vt:lpstr>2-2(1)　収支状況（R3）</vt:lpstr>
      <vt:lpstr>2-2(2)歳入(R3) </vt:lpstr>
      <vt:lpstr>2-2(3)歳出（性質別）(R3)</vt:lpstr>
      <vt:lpstr>2-2(4)歳出（目的別）(R3)</vt:lpstr>
      <vt:lpstr>2-2(5)歳出財源(R3)</vt:lpstr>
      <vt:lpstr>2-3(R3)</vt:lpstr>
      <vt:lpstr>2-4(R3)</vt:lpstr>
      <vt:lpstr>2-5(R3)</vt:lpstr>
      <vt:lpstr>2-6(R3)</vt:lpstr>
      <vt:lpstr>2-7(R3) </vt:lpstr>
      <vt:lpstr>2-8(R3)</vt:lpstr>
      <vt:lpstr>2-9(R3) </vt:lpstr>
      <vt:lpstr>2-10(R3)</vt:lpstr>
      <vt:lpstr>2-11グラフ(R3)</vt:lpstr>
      <vt:lpstr>2-12(R3)</vt:lpstr>
      <vt:lpstr>2-13(R3)</vt:lpstr>
      <vt:lpstr>2-14(R3)</vt:lpstr>
      <vt:lpstr>2-15(R3)</vt:lpstr>
      <vt:lpstr>2-16(R3）</vt:lpstr>
      <vt:lpstr>'2-1(R3)'!Print_Area</vt:lpstr>
      <vt:lpstr>'2-10(R3)'!Print_Area</vt:lpstr>
      <vt:lpstr>'2-11グラフ(R3)'!Print_Area</vt:lpstr>
      <vt:lpstr>'2-12(R3)'!Print_Area</vt:lpstr>
      <vt:lpstr>'2-2(2)歳入(R3) '!Print_Area</vt:lpstr>
      <vt:lpstr>'2-2(3)歳出（性質別）(R3)'!Print_Area</vt:lpstr>
      <vt:lpstr>'2-2(4)歳出（目的別）(R3)'!Print_Area</vt:lpstr>
      <vt:lpstr>'2-5(R3)'!Print_Area</vt:lpstr>
      <vt:lpstr>'2-6(R3)'!Print_Area</vt:lpstr>
      <vt:lpstr>'2-7(R3)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財務・税務</dc:title>
  <dc:creator>千代田区</dc:creator>
  <cp:lastModifiedBy/>
  <dcterms:created xsi:type="dcterms:W3CDTF">2021-10-08T06:53:02Z</dcterms:created>
  <dcterms:modified xsi:type="dcterms:W3CDTF">2021-10-08T06:53:08Z</dcterms:modified>
</cp:coreProperties>
</file>