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1.xml" ContentType="application/vnd.openxmlformats-officedocument.drawingml.char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filterPrivacy="1" defaultThemeVersion="166925"/>
  <xr:revisionPtr revIDLastSave="0" documentId="13_ncr:1_{441B6C4C-4B41-49BF-82E0-0EC6B05012EF}" xr6:coauthVersionLast="47" xr6:coauthVersionMax="47" xr10:uidLastSave="{00000000-0000-0000-0000-000000000000}"/>
  <bookViews>
    <workbookView xWindow="-120" yWindow="-120" windowWidth="29040" windowHeight="15840" firstSheet="27" activeTab="28" xr2:uid="{00000000-000D-0000-FFFF-FFFF00000000}"/>
  </bookViews>
  <sheets>
    <sheet name="6-1（R3）" sheetId="1" r:id="rId1"/>
    <sheet name="6-2（R3）" sheetId="2" r:id="rId2"/>
    <sheet name="6-3（R3）" sheetId="3" r:id="rId3"/>
    <sheet name="6-4（R3）" sheetId="6" r:id="rId4"/>
    <sheet name="6-5（R3） " sheetId="4" r:id="rId5"/>
    <sheet name="6-6（R3）" sheetId="5" r:id="rId6"/>
    <sheet name="6-7（R3）" sheetId="7" r:id="rId7"/>
    <sheet name="6-8（R3）" sheetId="8" r:id="rId8"/>
    <sheet name="6-9（R3）" sheetId="9" r:id="rId9"/>
    <sheet name="6-10（R3）" sheetId="10" r:id="rId10"/>
    <sheet name="6-11（1）(R3)" sheetId="11" r:id="rId11"/>
    <sheet name="6-11（2）(R3)" sheetId="12" r:id="rId12"/>
    <sheet name="6-12（1）（R3）" sheetId="13" r:id="rId13"/>
    <sheet name="6-12（２）（R3）" sheetId="14" r:id="rId14"/>
    <sheet name="6-13（1）（R3）" sheetId="15" r:id="rId15"/>
    <sheet name="6-13（2）（R3）" sheetId="16" r:id="rId16"/>
    <sheet name="6-14（R3)" sheetId="17" r:id="rId17"/>
    <sheet name="6-15（R3）" sheetId="18" r:id="rId18"/>
    <sheet name="6-16（１）（R3）" sheetId="20" r:id="rId19"/>
    <sheet name="6-16（２）（R3）" sheetId="21" r:id="rId20"/>
    <sheet name="6-17（1）（R3）" sheetId="22" r:id="rId21"/>
    <sheet name="6-17（2）（R3）" sheetId="23" r:id="rId22"/>
    <sheet name="6-18（R3)" sheetId="24" r:id="rId23"/>
    <sheet name="6-19（R3）" sheetId="25" r:id="rId24"/>
    <sheet name="6-20（R3）" sheetId="26" r:id="rId25"/>
    <sheet name="6-21（R3）" sheetId="19" r:id="rId26"/>
    <sheet name="6-22（R3）" sheetId="27" r:id="rId27"/>
    <sheet name="6-23（R3）" sheetId="31" r:id="rId28"/>
    <sheet name="6-24（R3）" sheetId="33" r:id="rId29"/>
    <sheet name="6-25（1）（R3）" sheetId="28" r:id="rId30"/>
    <sheet name="6-25（2）（R3）" sheetId="29" r:id="rId31"/>
    <sheet name="6-25（3）（R3）" sheetId="30" r:id="rId32"/>
  </sheets>
  <definedNames>
    <definedName name="_xlnm.Print_Area" localSheetId="0">'6-1（R3）'!$A$1:$L$34</definedName>
    <definedName name="_xlnm.Print_Area" localSheetId="9">'6-10（R3）'!$A$1:$F$58</definedName>
    <definedName name="_xlnm.Print_Area" localSheetId="10">'6-11（1）(R3)'!$A$1:$O$20</definedName>
    <definedName name="_xlnm.Print_Area" localSheetId="11">'6-11（2）(R3)'!$A$1:$O$20</definedName>
    <definedName name="_xlnm.Print_Area" localSheetId="12">'6-12（1）（R3）'!$A$1:$O$33</definedName>
    <definedName name="_xlnm.Print_Area" localSheetId="13">'6-12（２）（R3）'!$A$1:$O$32</definedName>
    <definedName name="_xlnm.Print_Area" localSheetId="14">'6-13（1）（R3）'!$A$1:$X$97</definedName>
    <definedName name="_xlnm.Print_Area" localSheetId="15">'6-13（2）（R3）'!$A$1:$X$98</definedName>
    <definedName name="_xlnm.Print_Area" localSheetId="16">'6-14（R3)'!$A$1:$H$13</definedName>
    <definedName name="_xlnm.Print_Area" localSheetId="17">'6-15（R3）'!$A$1:$Y$13</definedName>
    <definedName name="_xlnm.Print_Area" localSheetId="18">'6-16（１）（R3）'!$A$1:$N$42</definedName>
    <definedName name="_xlnm.Print_Area" localSheetId="19">'6-16（２）（R3）'!$A$1:$N$42</definedName>
    <definedName name="_xlnm.Print_Area" localSheetId="20">'6-17（1）（R3）'!$A$1:$K$26</definedName>
    <definedName name="_xlnm.Print_Area" localSheetId="21">'6-17（2）（R3）'!$A$1:$K$25</definedName>
    <definedName name="_xlnm.Print_Area" localSheetId="22">'6-18（R3)'!$A$1:$L$62</definedName>
    <definedName name="_xlnm.Print_Area" localSheetId="23">'6-19（R3）'!$A$1:$V$27</definedName>
    <definedName name="_xlnm.Print_Area" localSheetId="24">'6-20（R3）'!$A$1:$I$13</definedName>
    <definedName name="_xlnm.Print_Area" localSheetId="25">'6-21（R3）'!$A$1:$M$13</definedName>
    <definedName name="_xlnm.Print_Area" localSheetId="26">'6-22（R3）'!$A$1:$H$13</definedName>
    <definedName name="_xlnm.Print_Area" localSheetId="28">'6-24（R3）'!$A$1:$R$43</definedName>
    <definedName name="_xlnm.Print_Area" localSheetId="29">'6-25（1）（R3）'!$A$1:$I$21</definedName>
    <definedName name="_xlnm.Print_Area" localSheetId="30">'6-25（2）（R3）'!$A$1:$I$88</definedName>
    <definedName name="_xlnm.Print_Area" localSheetId="31">'6-25（3）（R3）'!$A$1:$I$17</definedName>
    <definedName name="_xlnm.Print_Area" localSheetId="2">'6-3（R3）'!$A$1:$L$35</definedName>
    <definedName name="_xlnm.Print_Area" localSheetId="3">'6-4（R3）'!$A$1:$J$24</definedName>
    <definedName name="_xlnm.Print_Area" localSheetId="4">'6-5（R3） '!$A$1:$Q$34</definedName>
    <definedName name="_xlnm.Print_Area" localSheetId="5">'6-6（R3）'!$A$1:$S$29</definedName>
    <definedName name="_xlnm.Print_Area" localSheetId="6">'6-7（R3）'!$A$1:$M$27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0" i="33" l="1"/>
  <c r="I6" i="33"/>
  <c r="P21" i="31" l="1"/>
  <c r="R19" i="31" s="1"/>
  <c r="L21" i="31"/>
  <c r="N16" i="31" s="1"/>
  <c r="R20" i="31"/>
  <c r="R18" i="31"/>
  <c r="R17" i="31"/>
  <c r="R16" i="31"/>
  <c r="R15" i="31"/>
  <c r="R14" i="31"/>
  <c r="R13" i="31"/>
  <c r="R12" i="31"/>
  <c r="N12" i="31"/>
  <c r="R11" i="31"/>
  <c r="R9" i="31"/>
  <c r="R8" i="31"/>
  <c r="R10" i="31" l="1"/>
  <c r="R21" i="31" s="1"/>
  <c r="N13" i="31"/>
  <c r="H8" i="30" l="1"/>
  <c r="H9" i="30"/>
  <c r="H10" i="30"/>
  <c r="H11" i="30"/>
  <c r="H12" i="30"/>
  <c r="H13" i="30"/>
  <c r="H14" i="30"/>
  <c r="H19" i="29"/>
  <c r="D20" i="29"/>
  <c r="F20" i="29"/>
  <c r="H20" i="29"/>
  <c r="D58" i="29"/>
  <c r="D59" i="29" s="1"/>
  <c r="F58" i="29"/>
  <c r="F59" i="29" s="1"/>
  <c r="H58" i="29"/>
  <c r="H59" i="29" s="1"/>
  <c r="D83" i="29"/>
  <c r="F83" i="29"/>
  <c r="H83" i="29"/>
  <c r="D84" i="29"/>
  <c r="F84" i="29"/>
  <c r="H84" i="29"/>
  <c r="H17" i="28"/>
  <c r="H18" i="28"/>
  <c r="F12" i="25" l="1"/>
  <c r="I30" i="24"/>
  <c r="H30" i="24"/>
  <c r="G30" i="24"/>
  <c r="F30" i="24"/>
  <c r="I29" i="24"/>
  <c r="H29" i="24"/>
  <c r="G29" i="24"/>
  <c r="F29" i="24"/>
  <c r="I28" i="24"/>
  <c r="H28" i="24"/>
  <c r="G28" i="24"/>
  <c r="F28" i="24"/>
  <c r="I27" i="24"/>
  <c r="H27" i="24"/>
  <c r="G27" i="24"/>
  <c r="F27" i="24"/>
  <c r="I26" i="24"/>
  <c r="H26" i="24"/>
  <c r="G26" i="24"/>
  <c r="F26" i="24"/>
  <c r="H25" i="24"/>
  <c r="G25" i="24"/>
  <c r="F25" i="24"/>
  <c r="K8" i="24"/>
  <c r="I31" i="24" s="1"/>
  <c r="I8" i="24"/>
  <c r="J16" i="24" s="1"/>
  <c r="G8" i="24"/>
  <c r="H16" i="24" s="1"/>
  <c r="E8" i="24"/>
  <c r="F31" i="24" s="1"/>
  <c r="J9" i="23"/>
  <c r="K13" i="23" s="1"/>
  <c r="H9" i="23"/>
  <c r="I14" i="23" s="1"/>
  <c r="I10" i="22"/>
  <c r="J8" i="22"/>
  <c r="K12" i="22" s="1"/>
  <c r="H8" i="22"/>
  <c r="I13" i="22" s="1"/>
  <c r="K12" i="23" l="1"/>
  <c r="K14" i="23"/>
  <c r="I12" i="22"/>
  <c r="L10" i="24"/>
  <c r="L11" i="24"/>
  <c r="L12" i="24"/>
  <c r="L13" i="24"/>
  <c r="L14" i="24"/>
  <c r="L15" i="24"/>
  <c r="G31" i="24"/>
  <c r="K13" i="22"/>
  <c r="I13" i="23"/>
  <c r="F10" i="24"/>
  <c r="F11" i="24"/>
  <c r="F12" i="24"/>
  <c r="F13" i="24"/>
  <c r="F14" i="24"/>
  <c r="F15" i="24"/>
  <c r="F16" i="24"/>
  <c r="H31" i="24"/>
  <c r="K11" i="22"/>
  <c r="K10" i="22"/>
  <c r="K11" i="23"/>
  <c r="K9" i="23" s="1"/>
  <c r="H10" i="24"/>
  <c r="H11" i="24"/>
  <c r="H12" i="24"/>
  <c r="H13" i="24"/>
  <c r="H14" i="24"/>
  <c r="H15" i="24"/>
  <c r="I11" i="23"/>
  <c r="I9" i="23" s="1"/>
  <c r="I11" i="22"/>
  <c r="I8" i="22" s="1"/>
  <c r="I12" i="23"/>
  <c r="J10" i="24"/>
  <c r="J11" i="24"/>
  <c r="J12" i="24"/>
  <c r="J13" i="24"/>
  <c r="J14" i="24"/>
  <c r="J15" i="24"/>
  <c r="M28" i="21" l="1"/>
  <c r="N36" i="21" s="1"/>
  <c r="K28" i="21"/>
  <c r="L36" i="21" s="1"/>
  <c r="M17" i="21"/>
  <c r="N24" i="21" s="1"/>
  <c r="K17" i="21"/>
  <c r="L25" i="21" s="1"/>
  <c r="M9" i="21"/>
  <c r="N14" i="21" s="1"/>
  <c r="K9" i="21"/>
  <c r="L14" i="21" s="1"/>
  <c r="L11" i="21" l="1"/>
  <c r="N19" i="21"/>
  <c r="N25" i="21"/>
  <c r="N11" i="21"/>
  <c r="N21" i="21"/>
  <c r="L31" i="21"/>
  <c r="N13" i="21"/>
  <c r="L35" i="21"/>
  <c r="L13" i="21"/>
  <c r="L19" i="21"/>
  <c r="N31" i="21"/>
  <c r="N35" i="21"/>
  <c r="L12" i="21"/>
  <c r="L9" i="21" s="1"/>
  <c r="L20" i="21"/>
  <c r="L24" i="21"/>
  <c r="L30" i="21"/>
  <c r="L32" i="21"/>
  <c r="L21" i="21"/>
  <c r="N12" i="21"/>
  <c r="N20" i="21"/>
  <c r="N30" i="21"/>
  <c r="N32" i="21"/>
  <c r="N28" i="21" l="1"/>
  <c r="N17" i="21"/>
  <c r="N9" i="21"/>
  <c r="L28" i="21"/>
  <c r="L17" i="21"/>
  <c r="M28" i="20" l="1"/>
  <c r="N36" i="20" s="1"/>
  <c r="K28" i="20"/>
  <c r="L36" i="20" s="1"/>
  <c r="M17" i="20"/>
  <c r="N24" i="20" s="1"/>
  <c r="K17" i="20"/>
  <c r="L25" i="20" s="1"/>
  <c r="M9" i="20"/>
  <c r="N14" i="20" s="1"/>
  <c r="K9" i="20"/>
  <c r="L13" i="20" s="1"/>
  <c r="N11" i="20" l="1"/>
  <c r="N21" i="20"/>
  <c r="L31" i="20"/>
  <c r="N13" i="20"/>
  <c r="N19" i="20"/>
  <c r="N25" i="20"/>
  <c r="L35" i="20"/>
  <c r="L21" i="20"/>
  <c r="N31" i="20"/>
  <c r="N35" i="20"/>
  <c r="L11" i="20"/>
  <c r="L19" i="20"/>
  <c r="L12" i="20"/>
  <c r="L14" i="20"/>
  <c r="L20" i="20"/>
  <c r="L24" i="20"/>
  <c r="L30" i="20"/>
  <c r="L32" i="20"/>
  <c r="N12" i="20"/>
  <c r="N9" i="20" s="1"/>
  <c r="N20" i="20"/>
  <c r="N30" i="20"/>
  <c r="N32" i="20"/>
  <c r="N28" i="20" l="1"/>
  <c r="N17" i="20"/>
  <c r="L28" i="20"/>
  <c r="L17" i="20"/>
  <c r="L9" i="20"/>
  <c r="F10" i="19" l="1"/>
  <c r="E10" i="19"/>
  <c r="F10" i="18"/>
  <c r="E10" i="17"/>
  <c r="L88" i="16"/>
  <c r="K88" i="16"/>
  <c r="X80" i="16"/>
  <c r="W80" i="16"/>
  <c r="L80" i="16"/>
  <c r="K80" i="16"/>
  <c r="X72" i="16"/>
  <c r="W72" i="16"/>
  <c r="L72" i="16"/>
  <c r="K72" i="16"/>
  <c r="X64" i="16"/>
  <c r="W64" i="16"/>
  <c r="L64" i="16"/>
  <c r="K64" i="16"/>
  <c r="X56" i="16"/>
  <c r="W56" i="16"/>
  <c r="L56" i="16"/>
  <c r="K56" i="16"/>
  <c r="X40" i="16"/>
  <c r="W40" i="16"/>
  <c r="L40" i="16"/>
  <c r="K40" i="16"/>
  <c r="X32" i="16"/>
  <c r="W32" i="16"/>
  <c r="L32" i="16"/>
  <c r="K32" i="16"/>
  <c r="X24" i="16"/>
  <c r="W24" i="16"/>
  <c r="L24" i="16"/>
  <c r="K24" i="16"/>
  <c r="X16" i="16"/>
  <c r="W16" i="16"/>
  <c r="L16" i="16"/>
  <c r="K16" i="16"/>
  <c r="L14" i="16"/>
  <c r="K14" i="16"/>
  <c r="L13" i="16"/>
  <c r="K13" i="16"/>
  <c r="L12" i="16"/>
  <c r="K12" i="16"/>
  <c r="L11" i="16"/>
  <c r="K11" i="16"/>
  <c r="L10" i="16"/>
  <c r="K10" i="16"/>
  <c r="L9" i="16"/>
  <c r="L8" i="16" s="1"/>
  <c r="K9" i="16"/>
  <c r="K8" i="16" s="1"/>
  <c r="X8" i="16"/>
  <c r="W8" i="16"/>
  <c r="L88" i="15"/>
  <c r="K88" i="15"/>
  <c r="X80" i="15"/>
  <c r="W80" i="15"/>
  <c r="L80" i="15"/>
  <c r="K80" i="15"/>
  <c r="X72" i="15"/>
  <c r="W72" i="15"/>
  <c r="L72" i="15"/>
  <c r="K72" i="15"/>
  <c r="X64" i="15"/>
  <c r="W64" i="15"/>
  <c r="L64" i="15"/>
  <c r="K64" i="15"/>
  <c r="X56" i="15"/>
  <c r="W56" i="15"/>
  <c r="L56" i="15"/>
  <c r="K56" i="15"/>
  <c r="X40" i="15"/>
  <c r="W40" i="15"/>
  <c r="L40" i="15"/>
  <c r="K40" i="15"/>
  <c r="X32" i="15"/>
  <c r="W32" i="15"/>
  <c r="L32" i="15"/>
  <c r="K32" i="15"/>
  <c r="X24" i="15"/>
  <c r="W24" i="15"/>
  <c r="L24" i="15"/>
  <c r="K24" i="15"/>
  <c r="X16" i="15"/>
  <c r="W16" i="15"/>
  <c r="L16" i="15"/>
  <c r="K16" i="15"/>
  <c r="L14" i="15"/>
  <c r="K14" i="15"/>
  <c r="L13" i="15"/>
  <c r="K13" i="15"/>
  <c r="L12" i="15"/>
  <c r="K12" i="15"/>
  <c r="L11" i="15"/>
  <c r="K11" i="15"/>
  <c r="L10" i="15"/>
  <c r="K10" i="15"/>
  <c r="L9" i="15"/>
  <c r="K9" i="15"/>
  <c r="K8" i="15" s="1"/>
  <c r="X8" i="15"/>
  <c r="W8" i="15"/>
  <c r="O24" i="14"/>
  <c r="O23" i="14"/>
  <c r="O22" i="14"/>
  <c r="O21" i="14"/>
  <c r="O20" i="14"/>
  <c r="M9" i="14"/>
  <c r="O19" i="14" s="1"/>
  <c r="J9" i="14"/>
  <c r="L28" i="14" s="1"/>
  <c r="M9" i="13"/>
  <c r="O24" i="13" s="1"/>
  <c r="J9" i="13"/>
  <c r="L28" i="13" s="1"/>
  <c r="O14" i="12"/>
  <c r="M9" i="12"/>
  <c r="O16" i="12" s="1"/>
  <c r="J9" i="12"/>
  <c r="L16" i="12" s="1"/>
  <c r="O16" i="11"/>
  <c r="O15" i="11"/>
  <c r="O14" i="11"/>
  <c r="O13" i="11"/>
  <c r="O12" i="11"/>
  <c r="O11" i="11"/>
  <c r="O9" i="11" s="1"/>
  <c r="M9" i="11"/>
  <c r="J9" i="11"/>
  <c r="L16" i="11" s="1"/>
  <c r="G9" i="11"/>
  <c r="D9" i="11"/>
  <c r="O28" i="13" l="1"/>
  <c r="O13" i="13"/>
  <c r="O25" i="14"/>
  <c r="O15" i="13"/>
  <c r="O27" i="13"/>
  <c r="O14" i="13"/>
  <c r="O12" i="13"/>
  <c r="O26" i="14"/>
  <c r="O27" i="14"/>
  <c r="O17" i="13"/>
  <c r="O12" i="14"/>
  <c r="O28" i="14"/>
  <c r="O26" i="13"/>
  <c r="O16" i="13"/>
  <c r="O11" i="12"/>
  <c r="O9" i="12" s="1"/>
  <c r="O18" i="13"/>
  <c r="O13" i="14"/>
  <c r="O25" i="13"/>
  <c r="O11" i="13"/>
  <c r="O11" i="14"/>
  <c r="O12" i="12"/>
  <c r="O19" i="13"/>
  <c r="O14" i="14"/>
  <c r="O13" i="12"/>
  <c r="O20" i="13"/>
  <c r="O15" i="14"/>
  <c r="O16" i="14"/>
  <c r="O21" i="13"/>
  <c r="O15" i="12"/>
  <c r="O22" i="13"/>
  <c r="O17" i="14"/>
  <c r="L8" i="15"/>
  <c r="O23" i="13"/>
  <c r="O18" i="14"/>
  <c r="L11" i="11"/>
  <c r="L13" i="11"/>
  <c r="L15" i="11"/>
  <c r="L11" i="12"/>
  <c r="L13" i="12"/>
  <c r="L15" i="12"/>
  <c r="L11" i="13"/>
  <c r="L13" i="13"/>
  <c r="L15" i="13"/>
  <c r="L17" i="13"/>
  <c r="L19" i="13"/>
  <c r="L21" i="13"/>
  <c r="L23" i="13"/>
  <c r="L25" i="13"/>
  <c r="L27" i="13"/>
  <c r="L11" i="14"/>
  <c r="L13" i="14"/>
  <c r="L15" i="14"/>
  <c r="L17" i="14"/>
  <c r="L19" i="14"/>
  <c r="L21" i="14"/>
  <c r="L23" i="14"/>
  <c r="L25" i="14"/>
  <c r="L27" i="14"/>
  <c r="L12" i="11"/>
  <c r="L14" i="11"/>
  <c r="L12" i="12"/>
  <c r="L14" i="12"/>
  <c r="L12" i="13"/>
  <c r="L14" i="13"/>
  <c r="L16" i="13"/>
  <c r="L18" i="13"/>
  <c r="L20" i="13"/>
  <c r="L22" i="13"/>
  <c r="L24" i="13"/>
  <c r="L26" i="13"/>
  <c r="L12" i="14"/>
  <c r="L14" i="14"/>
  <c r="L16" i="14"/>
  <c r="L18" i="14"/>
  <c r="L20" i="14"/>
  <c r="L22" i="14"/>
  <c r="L24" i="14"/>
  <c r="L26" i="14"/>
  <c r="O9" i="13" l="1"/>
  <c r="O9" i="14"/>
  <c r="L9" i="14"/>
  <c r="L9" i="12"/>
  <c r="L9" i="13"/>
  <c r="L9" i="11"/>
  <c r="E11" i="9" l="1"/>
  <c r="E10" i="9"/>
  <c r="J11" i="7" l="1"/>
  <c r="I11" i="7"/>
  <c r="I10" i="6" l="1"/>
  <c r="G10" i="5" l="1"/>
  <c r="F10" i="5"/>
  <c r="E10" i="5"/>
  <c r="H22" i="3"/>
  <c r="G22" i="3"/>
  <c r="H21" i="3"/>
  <c r="G21" i="3"/>
  <c r="H11" i="2" l="1"/>
  <c r="F11" i="2" s="1"/>
  <c r="G11" i="2"/>
  <c r="E11" i="2"/>
  <c r="H10" i="2"/>
  <c r="F10" i="2" s="1"/>
  <c r="G10" i="2"/>
  <c r="E10" i="2"/>
  <c r="J25" i="1" l="1"/>
  <c r="K29" i="1" s="1"/>
  <c r="H25" i="1"/>
  <c r="I29" i="1" s="1"/>
  <c r="F25" i="1"/>
  <c r="G29" i="1" s="1"/>
  <c r="J9" i="1"/>
  <c r="K13" i="1" s="1"/>
  <c r="H9" i="1"/>
  <c r="I12" i="1" s="1"/>
  <c r="F9" i="1"/>
  <c r="G11" i="1" s="1"/>
  <c r="K12" i="1" l="1"/>
  <c r="I13" i="1"/>
  <c r="I11" i="1"/>
  <c r="K27" i="1"/>
  <c r="K11" i="1"/>
  <c r="K9" i="1" s="1"/>
  <c r="G13" i="1"/>
  <c r="G28" i="1"/>
  <c r="G12" i="1"/>
  <c r="G9" i="1" s="1"/>
  <c r="G27" i="1"/>
  <c r="I28" i="1"/>
  <c r="I27" i="1"/>
  <c r="K28" i="1"/>
  <c r="G25" i="1" l="1"/>
  <c r="I9" i="1"/>
  <c r="K25" i="1"/>
  <c r="I25" i="1"/>
</calcChain>
</file>

<file path=xl/sharedStrings.xml><?xml version="1.0" encoding="utf-8"?>
<sst xmlns="http://schemas.openxmlformats.org/spreadsheetml/2006/main" count="1577" uniqueCount="674">
  <si>
    <t>６．１　道路の延長及び面積（種類別）</t>
    <rPh sb="4" eb="6">
      <t>ドウロ</t>
    </rPh>
    <rPh sb="7" eb="9">
      <t>エンチョウ</t>
    </rPh>
    <rPh sb="9" eb="10">
      <t>オヨ</t>
    </rPh>
    <rPh sb="11" eb="13">
      <t>メンセキ</t>
    </rPh>
    <rPh sb="14" eb="17">
      <t>シュルイベツ</t>
    </rPh>
    <phoneticPr fontId="4"/>
  </si>
  <si>
    <t>　(1)　延　長</t>
    <rPh sb="5" eb="8">
      <t>エンチョウ</t>
    </rPh>
    <phoneticPr fontId="4"/>
  </si>
  <si>
    <t>（単位：ｍ、各年４月１日現在）</t>
    <rPh sb="1" eb="3">
      <t>タンイ</t>
    </rPh>
    <rPh sb="6" eb="7">
      <t>カク</t>
    </rPh>
    <rPh sb="7" eb="8">
      <t>カクネン</t>
    </rPh>
    <rPh sb="9" eb="10">
      <t>ガツ</t>
    </rPh>
    <rPh sb="11" eb="12">
      <t>ニチ</t>
    </rPh>
    <rPh sb="12" eb="14">
      <t>ゲンザイ</t>
    </rPh>
    <phoneticPr fontId="4"/>
  </si>
  <si>
    <t>年次・区分</t>
    <rPh sb="0" eb="2">
      <t>ネンジ</t>
    </rPh>
    <rPh sb="3" eb="5">
      <t>クブン</t>
    </rPh>
    <phoneticPr fontId="4"/>
  </si>
  <si>
    <t>平成30年</t>
    <phoneticPr fontId="4"/>
  </si>
  <si>
    <t>令和２年</t>
    <rPh sb="0" eb="2">
      <t>レイワ</t>
    </rPh>
    <rPh sb="3" eb="4">
      <t>ネン</t>
    </rPh>
    <phoneticPr fontId="3"/>
  </si>
  <si>
    <t>23区計(２年)</t>
    <rPh sb="6" eb="7">
      <t>ネン</t>
    </rPh>
    <phoneticPr fontId="4"/>
  </si>
  <si>
    <t>区 分</t>
    <rPh sb="0" eb="1">
      <t>ク</t>
    </rPh>
    <rPh sb="2" eb="3">
      <t>ブン</t>
    </rPh>
    <phoneticPr fontId="4"/>
  </si>
  <si>
    <t>構 成 比</t>
    <rPh sb="0" eb="5">
      <t>コウセイヒ</t>
    </rPh>
    <phoneticPr fontId="4"/>
  </si>
  <si>
    <t>総　　　数</t>
    <rPh sb="0" eb="5">
      <t>ソウスウ</t>
    </rPh>
    <phoneticPr fontId="4"/>
  </si>
  <si>
    <t>国　　　道</t>
    <rPh sb="0" eb="5">
      <t>コクドウ</t>
    </rPh>
    <phoneticPr fontId="4"/>
  </si>
  <si>
    <t>都　　　道</t>
    <rPh sb="0" eb="1">
      <t>ミヤコ</t>
    </rPh>
    <rPh sb="4" eb="5">
      <t>ミチ</t>
    </rPh>
    <phoneticPr fontId="4"/>
  </si>
  <si>
    <t>区　　　道</t>
    <rPh sb="0" eb="1">
      <t>ク</t>
    </rPh>
    <rPh sb="4" eb="5">
      <t>ミチ</t>
    </rPh>
    <phoneticPr fontId="4"/>
  </si>
  <si>
    <r>
      <t>　資料：</t>
    </r>
    <r>
      <rPr>
        <sz val="8"/>
        <rFont val="ＭＳ Ｐ明朝"/>
        <family val="1"/>
        <charset val="128"/>
      </rPr>
      <t>東京都道路現況調書</t>
    </r>
    <rPh sb="1" eb="3">
      <t>シリョウ</t>
    </rPh>
    <rPh sb="4" eb="6">
      <t>トウキョウ</t>
    </rPh>
    <rPh sb="6" eb="7">
      <t>ト</t>
    </rPh>
    <rPh sb="7" eb="9">
      <t>ドウロ</t>
    </rPh>
    <rPh sb="9" eb="11">
      <t>ゲンキョウ</t>
    </rPh>
    <rPh sb="11" eb="13">
      <t>チョウショ</t>
    </rPh>
    <phoneticPr fontId="4"/>
  </si>
  <si>
    <t>（注）自動車専用道は除く</t>
    <rPh sb="1" eb="2">
      <t>チュウ</t>
    </rPh>
    <rPh sb="3" eb="6">
      <t>ジドウシャ</t>
    </rPh>
    <rPh sb="6" eb="7">
      <t>センヨウ</t>
    </rPh>
    <rPh sb="7" eb="8">
      <t>ヨウ</t>
    </rPh>
    <rPh sb="8" eb="9">
      <t>ミチ</t>
    </rPh>
    <rPh sb="10" eb="11">
      <t>ノゾ</t>
    </rPh>
    <phoneticPr fontId="4"/>
  </si>
  <si>
    <t>　(2)　面　積</t>
    <rPh sb="5" eb="8">
      <t>メンセキ</t>
    </rPh>
    <phoneticPr fontId="4"/>
  </si>
  <si>
    <t>（単位：㎡、各年４月１日現在）</t>
    <rPh sb="6" eb="7">
      <t>カク</t>
    </rPh>
    <rPh sb="7" eb="8">
      <t>カクネン</t>
    </rPh>
    <rPh sb="9" eb="10">
      <t>ガツ</t>
    </rPh>
    <rPh sb="11" eb="12">
      <t>ニチ</t>
    </rPh>
    <rPh sb="12" eb="14">
      <t>ゲンザイ</t>
    </rPh>
    <phoneticPr fontId="4"/>
  </si>
  <si>
    <t>令和２年</t>
    <rPh sb="0" eb="2">
      <t>レイワ</t>
    </rPh>
    <phoneticPr fontId="3"/>
  </si>
  <si>
    <t>６．２　区道の延長及び面積（幅員別)</t>
    <rPh sb="4" eb="5">
      <t>ク</t>
    </rPh>
    <rPh sb="5" eb="6">
      <t>ミチ</t>
    </rPh>
    <rPh sb="7" eb="9">
      <t>エンチョウ</t>
    </rPh>
    <rPh sb="9" eb="10">
      <t>オヨ</t>
    </rPh>
    <rPh sb="11" eb="13">
      <t>メンセキ</t>
    </rPh>
    <rPh sb="14" eb="16">
      <t>フクイン</t>
    </rPh>
    <rPh sb="16" eb="17">
      <t>ベツ</t>
    </rPh>
    <phoneticPr fontId="4"/>
  </si>
  <si>
    <t>（各年４月１日現在）</t>
    <rPh sb="1" eb="2">
      <t>カク</t>
    </rPh>
    <rPh sb="2" eb="3">
      <t>カクネン</t>
    </rPh>
    <rPh sb="4" eb="5">
      <t>ガツ</t>
    </rPh>
    <rPh sb="6" eb="7">
      <t>ニチ</t>
    </rPh>
    <rPh sb="7" eb="9">
      <t>ゲンザイ</t>
    </rPh>
    <phoneticPr fontId="4"/>
  </si>
  <si>
    <t>総　　　　　　数</t>
    <rPh sb="0" eb="8">
      <t>ソウスウ</t>
    </rPh>
    <phoneticPr fontId="4"/>
  </si>
  <si>
    <t>規　　　　　　　　　格　　　　　　　　改　　　　　　　　良　　　　　　　済</t>
    <rPh sb="0" eb="11">
      <t>キカク</t>
    </rPh>
    <rPh sb="19" eb="29">
      <t>カイリョウ</t>
    </rPh>
    <rPh sb="36" eb="37">
      <t>ス</t>
    </rPh>
    <phoneticPr fontId="4"/>
  </si>
  <si>
    <t>車道19.5ｍ以上</t>
    <rPh sb="0" eb="2">
      <t>シャドウ</t>
    </rPh>
    <rPh sb="7" eb="9">
      <t>イジョウ</t>
    </rPh>
    <phoneticPr fontId="4"/>
  </si>
  <si>
    <t>車道13.0ｍ以上19.5ｍ未満</t>
    <rPh sb="0" eb="2">
      <t>シャドウ</t>
    </rPh>
    <rPh sb="7" eb="9">
      <t>イジョウ</t>
    </rPh>
    <rPh sb="14" eb="16">
      <t>ミマン</t>
    </rPh>
    <phoneticPr fontId="4"/>
  </si>
  <si>
    <t>延　長　（ｍ）</t>
    <rPh sb="0" eb="1">
      <t>エン</t>
    </rPh>
    <rPh sb="2" eb="3">
      <t>チョウ</t>
    </rPh>
    <phoneticPr fontId="4"/>
  </si>
  <si>
    <t>面　積　（㎡）</t>
    <rPh sb="0" eb="1">
      <t>メン</t>
    </rPh>
    <rPh sb="2" eb="3">
      <t>セキ</t>
    </rPh>
    <phoneticPr fontId="4"/>
  </si>
  <si>
    <t>延　長　（ｍ）</t>
  </si>
  <si>
    <t>面　積　（㎡）</t>
  </si>
  <si>
    <t>平成  30</t>
    <phoneticPr fontId="3"/>
  </si>
  <si>
    <t>年</t>
    <rPh sb="0" eb="1">
      <t>ネン</t>
    </rPh>
    <phoneticPr fontId="4"/>
  </si>
  <si>
    <t>令和   2</t>
    <rPh sb="0" eb="2">
      <t>レイワ</t>
    </rPh>
    <phoneticPr fontId="3"/>
  </si>
  <si>
    <t>23区計（2年）</t>
    <rPh sb="6" eb="7">
      <t>ネン</t>
    </rPh>
    <phoneticPr fontId="4"/>
  </si>
  <si>
    <t>規　　　　　　　格　　　　　　改　　　　　　良　　　　　済</t>
    <rPh sb="0" eb="9">
      <t>キカク</t>
    </rPh>
    <rPh sb="15" eb="23">
      <t>カイリョウ</t>
    </rPh>
    <rPh sb="28" eb="29">
      <t>ス</t>
    </rPh>
    <phoneticPr fontId="4"/>
  </si>
  <si>
    <t>未　　　改　　　良</t>
    <rPh sb="0" eb="1">
      <t>ミ</t>
    </rPh>
    <rPh sb="4" eb="9">
      <t>カイリョウ</t>
    </rPh>
    <phoneticPr fontId="4"/>
  </si>
  <si>
    <t>車道5.5ｍ以上13.0ｍ未満</t>
    <rPh sb="0" eb="2">
      <t>シャドウ</t>
    </rPh>
    <rPh sb="6" eb="8">
      <t>イジョウ</t>
    </rPh>
    <rPh sb="13" eb="15">
      <t>ミマン</t>
    </rPh>
    <phoneticPr fontId="4"/>
  </si>
  <si>
    <t>車道5.5ｍ未満</t>
    <rPh sb="0" eb="2">
      <t>シャドウ</t>
    </rPh>
    <rPh sb="6" eb="8">
      <t>ミマン</t>
    </rPh>
    <phoneticPr fontId="4"/>
  </si>
  <si>
    <t>平成  30</t>
  </si>
  <si>
    <t xml:space="preserve">- </t>
  </si>
  <si>
    <r>
      <t>　資料：</t>
    </r>
    <r>
      <rPr>
        <sz val="8"/>
        <rFont val="ＭＳ Ｐ明朝"/>
        <family val="1"/>
        <charset val="128"/>
      </rPr>
      <t>東京都道路現況調書</t>
    </r>
    <rPh sb="1" eb="3">
      <t>シリョウ</t>
    </rPh>
    <rPh sb="4" eb="7">
      <t>トウキョウト</t>
    </rPh>
    <rPh sb="7" eb="9">
      <t>ドウロ</t>
    </rPh>
    <rPh sb="9" eb="11">
      <t>ゲンキョウ</t>
    </rPh>
    <rPh sb="11" eb="13">
      <t>チョウショ</t>
    </rPh>
    <phoneticPr fontId="4"/>
  </si>
  <si>
    <t>６．３　区道舗装状況</t>
    <rPh sb="4" eb="5">
      <t>ク</t>
    </rPh>
    <rPh sb="5" eb="6">
      <t>ミチ</t>
    </rPh>
    <rPh sb="6" eb="8">
      <t>ホソウ</t>
    </rPh>
    <rPh sb="8" eb="10">
      <t>ジョウキョウ</t>
    </rPh>
    <phoneticPr fontId="4"/>
  </si>
  <si>
    <t>　（各年４月１日現在）</t>
    <rPh sb="2" eb="3">
      <t>カク</t>
    </rPh>
    <rPh sb="3" eb="4">
      <t>カクネン</t>
    </rPh>
    <rPh sb="5" eb="6">
      <t>ガツ</t>
    </rPh>
    <rPh sb="7" eb="8">
      <t>ニチ</t>
    </rPh>
    <rPh sb="8" eb="10">
      <t>ゲンザイ</t>
    </rPh>
    <phoneticPr fontId="4"/>
  </si>
  <si>
    <t>舗　　　　　　　　　　　　　　　　　　　　装　　　　　　　　　　　　　　　　　　　　道</t>
    <rPh sb="0" eb="22">
      <t>ホソウ</t>
    </rPh>
    <rPh sb="42" eb="43">
      <t>ミチ</t>
    </rPh>
    <phoneticPr fontId="4"/>
  </si>
  <si>
    <t>コンクリート舗装</t>
    <rPh sb="6" eb="8">
      <t>ホソウ</t>
    </rPh>
    <phoneticPr fontId="4"/>
  </si>
  <si>
    <t>高級瀝青舗装</t>
    <rPh sb="0" eb="2">
      <t>コウキュウ</t>
    </rPh>
    <rPh sb="3" eb="4">
      <t>アオ</t>
    </rPh>
    <rPh sb="4" eb="6">
      <t>ホソウ</t>
    </rPh>
    <phoneticPr fontId="4"/>
  </si>
  <si>
    <t>ブロック舗装</t>
    <rPh sb="4" eb="6">
      <t>ホソウ</t>
    </rPh>
    <phoneticPr fontId="4"/>
  </si>
  <si>
    <t>コンクリート平板舗装</t>
    <rPh sb="6" eb="7">
      <t>ヒラ</t>
    </rPh>
    <rPh sb="7" eb="8">
      <t>イタ</t>
    </rPh>
    <rPh sb="8" eb="10">
      <t>ホソウ</t>
    </rPh>
    <phoneticPr fontId="4"/>
  </si>
  <si>
    <t>平成  30</t>
    <phoneticPr fontId="4"/>
  </si>
  <si>
    <t xml:space="preserve">令和   2 </t>
    <rPh sb="0" eb="2">
      <t>レイワ</t>
    </rPh>
    <phoneticPr fontId="4"/>
  </si>
  <si>
    <t>23区計（２年）</t>
    <rPh sb="6" eb="7">
      <t>ネン</t>
    </rPh>
    <phoneticPr fontId="4"/>
  </si>
  <si>
    <t>舗　　　　　　　装　　　　　　　道</t>
    <rPh sb="0" eb="9">
      <t>ホソウ</t>
    </rPh>
    <rPh sb="16" eb="17">
      <t>ミチ</t>
    </rPh>
    <phoneticPr fontId="4"/>
  </si>
  <si>
    <t>簡　　易　　舗　　装</t>
    <rPh sb="0" eb="4">
      <t>カンイ</t>
    </rPh>
    <rPh sb="6" eb="10">
      <t>ホソウ</t>
    </rPh>
    <phoneticPr fontId="4"/>
  </si>
  <si>
    <t>計</t>
    <rPh sb="0" eb="1">
      <t>ケイ</t>
    </rPh>
    <phoneticPr fontId="4"/>
  </si>
  <si>
    <t xml:space="preserve">- </t>
    <phoneticPr fontId="3"/>
  </si>
  <si>
    <t>23区計（２年）</t>
    <phoneticPr fontId="4"/>
  </si>
  <si>
    <t>　資料：東京都道路現況調書</t>
    <rPh sb="1" eb="3">
      <t>シリョウ</t>
    </rPh>
    <rPh sb="4" eb="7">
      <t>トウキョウト</t>
    </rPh>
    <rPh sb="7" eb="9">
      <t>ドウロ</t>
    </rPh>
    <rPh sb="9" eb="11">
      <t>ゲンキョウ</t>
    </rPh>
    <rPh sb="11" eb="12">
      <t>チョウサ</t>
    </rPh>
    <rPh sb="12" eb="13">
      <t>ショ</t>
    </rPh>
    <phoneticPr fontId="4"/>
  </si>
  <si>
    <t>６．５　交通安全施設</t>
    <rPh sb="4" eb="6">
      <t>コウツウ</t>
    </rPh>
    <rPh sb="6" eb="8">
      <t>アンゼン</t>
    </rPh>
    <rPh sb="8" eb="10">
      <t>シセツ</t>
    </rPh>
    <phoneticPr fontId="4"/>
  </si>
  <si>
    <t>（各年４月１日現在）</t>
    <rPh sb="1" eb="3">
      <t>カクネン</t>
    </rPh>
    <rPh sb="4" eb="5">
      <t>ガツ</t>
    </rPh>
    <rPh sb="6" eb="7">
      <t>ニチ</t>
    </rPh>
    <rPh sb="7" eb="9">
      <t>ゲンザイ</t>
    </rPh>
    <phoneticPr fontId="4"/>
  </si>
  <si>
    <t>道路反射鏡
（箇所）</t>
    <rPh sb="0" eb="2">
      <t>ドウロ</t>
    </rPh>
    <rPh sb="2" eb="5">
      <t>ハンシャキョウ</t>
    </rPh>
    <phoneticPr fontId="4"/>
  </si>
  <si>
    <t>歩行者用防護柵
（ｍ）</t>
    <rPh sb="0" eb="4">
      <t>ホコウシャヨウ</t>
    </rPh>
    <rPh sb="4" eb="6">
      <t>ボウゴ</t>
    </rPh>
    <rPh sb="6" eb="7">
      <t>サク</t>
    </rPh>
    <phoneticPr fontId="4"/>
  </si>
  <si>
    <t>道 路 標 識
（本）</t>
    <rPh sb="0" eb="3">
      <t>ドウロ</t>
    </rPh>
    <rPh sb="4" eb="7">
      <t>ヒョウシキ</t>
    </rPh>
    <phoneticPr fontId="4"/>
  </si>
  <si>
    <t>通学路標識
（本）</t>
    <rPh sb="0" eb="3">
      <t>ツウガクロ</t>
    </rPh>
    <rPh sb="3" eb="5">
      <t>ヒョウシキ</t>
    </rPh>
    <phoneticPr fontId="4"/>
  </si>
  <si>
    <t>横　　断　　歩　　道　　橋
（本）</t>
    <rPh sb="0" eb="4">
      <t>オウダン</t>
    </rPh>
    <rPh sb="6" eb="10">
      <t>ホドウ</t>
    </rPh>
    <rPh sb="12" eb="13">
      <t>ハシ</t>
    </rPh>
    <phoneticPr fontId="4"/>
  </si>
  <si>
    <t>年 次</t>
    <rPh sb="0" eb="1">
      <t>ネン</t>
    </rPh>
    <rPh sb="2" eb="3">
      <t>ツギ</t>
    </rPh>
    <phoneticPr fontId="4"/>
  </si>
  <si>
    <t>（区道のみ）</t>
    <rPh sb="1" eb="2">
      <t>ク</t>
    </rPh>
    <rPh sb="2" eb="3">
      <t>ミチ</t>
    </rPh>
    <phoneticPr fontId="4"/>
  </si>
  <si>
    <t>総　　　　　数</t>
    <rPh sb="0" eb="7">
      <t>ソウスウ</t>
    </rPh>
    <phoneticPr fontId="4"/>
  </si>
  <si>
    <t>区　　管　　理</t>
    <rPh sb="0" eb="1">
      <t>ク</t>
    </rPh>
    <rPh sb="3" eb="7">
      <t>カンリ</t>
    </rPh>
    <phoneticPr fontId="4"/>
  </si>
  <si>
    <t>令和   2</t>
    <rPh sb="0" eb="2">
      <t>レイワ</t>
    </rPh>
    <phoneticPr fontId="4"/>
  </si>
  <si>
    <t>　資料：特別区土木関係現況調書、環境まちづくり部環境まちづくり総務課</t>
    <rPh sb="1" eb="3">
      <t>シリョウ</t>
    </rPh>
    <rPh sb="4" eb="7">
      <t>トクベツク</t>
    </rPh>
    <rPh sb="7" eb="9">
      <t>ドボク</t>
    </rPh>
    <rPh sb="9" eb="11">
      <t>カンケイ</t>
    </rPh>
    <rPh sb="11" eb="13">
      <t>ゲンキョウ</t>
    </rPh>
    <rPh sb="13" eb="15">
      <t>チョウショ</t>
    </rPh>
    <rPh sb="16" eb="18">
      <t>カンキョウ</t>
    </rPh>
    <rPh sb="23" eb="24">
      <t>ブ</t>
    </rPh>
    <rPh sb="24" eb="26">
      <t>カンキョウ</t>
    </rPh>
    <rPh sb="31" eb="34">
      <t>ソウムカ</t>
    </rPh>
    <phoneticPr fontId="4"/>
  </si>
  <si>
    <t>（注）通学路標識は道路標識の内数</t>
    <rPh sb="1" eb="2">
      <t>チュウ</t>
    </rPh>
    <rPh sb="3" eb="6">
      <t>ツウガクロ</t>
    </rPh>
    <rPh sb="6" eb="8">
      <t>ヒョウシキ</t>
    </rPh>
    <rPh sb="9" eb="11">
      <t>ドウロ</t>
    </rPh>
    <rPh sb="11" eb="13">
      <t>ヒョウシキ</t>
    </rPh>
    <rPh sb="14" eb="15">
      <t>ウチ</t>
    </rPh>
    <rPh sb="15" eb="16">
      <t>スウ</t>
    </rPh>
    <phoneticPr fontId="4"/>
  </si>
  <si>
    <t>６．６　橋りょう数・延長及び面積</t>
    <phoneticPr fontId="4"/>
  </si>
  <si>
    <t>　（各年４月１日現在）</t>
    <rPh sb="2" eb="3">
      <t>カク</t>
    </rPh>
    <rPh sb="3" eb="4">
      <t>ネン</t>
    </rPh>
    <rPh sb="4" eb="5">
      <t>ヘイネン</t>
    </rPh>
    <rPh sb="5" eb="6">
      <t>ガツ</t>
    </rPh>
    <rPh sb="7" eb="8">
      <t>ニチ</t>
    </rPh>
    <rPh sb="8" eb="10">
      <t>ゲンザイ</t>
    </rPh>
    <phoneticPr fontId="4"/>
  </si>
  <si>
    <t>総　　　　数</t>
    <rPh sb="0" eb="6">
      <t>ソウスウ</t>
    </rPh>
    <phoneticPr fontId="4"/>
  </si>
  <si>
    <t>国　　　　　道</t>
    <rPh sb="0" eb="1">
      <t>クニ</t>
    </rPh>
    <rPh sb="6" eb="7">
      <t>ミチ</t>
    </rPh>
    <phoneticPr fontId="4"/>
  </si>
  <si>
    <t>主　要　道　路</t>
    <rPh sb="0" eb="3">
      <t>シュヨウ</t>
    </rPh>
    <rPh sb="4" eb="7">
      <t>ドウロ</t>
    </rPh>
    <phoneticPr fontId="4"/>
  </si>
  <si>
    <t>一　般　都　道</t>
    <rPh sb="0" eb="3">
      <t>イッパン</t>
    </rPh>
    <rPh sb="4" eb="5">
      <t>ミヤコ</t>
    </rPh>
    <rPh sb="6" eb="7">
      <t>ミチ</t>
    </rPh>
    <phoneticPr fontId="4"/>
  </si>
  <si>
    <t>区　　　　　道</t>
    <rPh sb="0" eb="1">
      <t>ク</t>
    </rPh>
    <rPh sb="6" eb="7">
      <t>ミチ</t>
    </rPh>
    <phoneticPr fontId="4"/>
  </si>
  <si>
    <t>総数</t>
    <rPh sb="0" eb="2">
      <t>ソウスウ</t>
    </rPh>
    <phoneticPr fontId="4"/>
  </si>
  <si>
    <t>延　長
（ｍ）</t>
    <rPh sb="0" eb="1">
      <t>エン</t>
    </rPh>
    <rPh sb="2" eb="3">
      <t>チョウ</t>
    </rPh>
    <phoneticPr fontId="4"/>
  </si>
  <si>
    <t>面　積
（㎡）</t>
    <rPh sb="0" eb="1">
      <t>メン</t>
    </rPh>
    <rPh sb="2" eb="3">
      <t>セキ</t>
    </rPh>
    <phoneticPr fontId="4"/>
  </si>
  <si>
    <t>　資料：環境まちづくり部環境まちづくり総務課</t>
    <rPh sb="1" eb="3">
      <t>シリョウ</t>
    </rPh>
    <rPh sb="4" eb="6">
      <t>カンキョウ</t>
    </rPh>
    <rPh sb="11" eb="12">
      <t>ブ</t>
    </rPh>
    <rPh sb="12" eb="14">
      <t>カンキョウ</t>
    </rPh>
    <rPh sb="19" eb="22">
      <t>ソウムカ</t>
    </rPh>
    <phoneticPr fontId="4"/>
  </si>
  <si>
    <t>６．４　区道の無電柱化率</t>
    <rPh sb="4" eb="5">
      <t>ク</t>
    </rPh>
    <rPh sb="5" eb="6">
      <t>ドウ</t>
    </rPh>
    <rPh sb="7" eb="8">
      <t>ム</t>
    </rPh>
    <rPh sb="8" eb="10">
      <t>デンチュウ</t>
    </rPh>
    <rPh sb="10" eb="11">
      <t>カ</t>
    </rPh>
    <rPh sb="11" eb="12">
      <t>リツ</t>
    </rPh>
    <phoneticPr fontId="4"/>
  </si>
  <si>
    <t>（各年度末現在）</t>
    <rPh sb="1" eb="2">
      <t>カク</t>
    </rPh>
    <rPh sb="2" eb="4">
      <t>ネンド</t>
    </rPh>
    <rPh sb="4" eb="5">
      <t>マツ</t>
    </rPh>
    <rPh sb="5" eb="7">
      <t>ゲンザイ</t>
    </rPh>
    <phoneticPr fontId="4"/>
  </si>
  <si>
    <t>区　　分</t>
    <rPh sb="0" eb="4">
      <t>クブン</t>
    </rPh>
    <phoneticPr fontId="4"/>
  </si>
  <si>
    <t>区道（m）</t>
    <phoneticPr fontId="4"/>
  </si>
  <si>
    <t>無電柱化道路（m）</t>
  </si>
  <si>
    <t>無電柱化率(％)</t>
  </si>
  <si>
    <t>年　　度</t>
  </si>
  <si>
    <t>平成  30</t>
    <rPh sb="0" eb="2">
      <t>ヘイセイ</t>
    </rPh>
    <phoneticPr fontId="4"/>
  </si>
  <si>
    <t>年度</t>
    <rPh sb="0" eb="1">
      <t>ネン</t>
    </rPh>
    <rPh sb="1" eb="2">
      <t>ド</t>
    </rPh>
    <phoneticPr fontId="4"/>
  </si>
  <si>
    <t>令和  元</t>
    <rPh sb="0" eb="2">
      <t>レイワ</t>
    </rPh>
    <rPh sb="4" eb="5">
      <t>モト</t>
    </rPh>
    <phoneticPr fontId="22"/>
  </si>
  <si>
    <t>年度</t>
    <rPh sb="0" eb="2">
      <t>ネンド</t>
    </rPh>
    <phoneticPr fontId="22"/>
  </si>
  <si>
    <t xml:space="preserve">資料：環境まちづくり部道路公園課              </t>
    <rPh sb="0" eb="2">
      <t>シリョウ</t>
    </rPh>
    <rPh sb="3" eb="5">
      <t>カンキョウ</t>
    </rPh>
    <rPh sb="10" eb="11">
      <t>ブ</t>
    </rPh>
    <rPh sb="11" eb="13">
      <t>ドウロ</t>
    </rPh>
    <rPh sb="13" eb="15">
      <t>コウエン</t>
    </rPh>
    <rPh sb="15" eb="16">
      <t>カ</t>
    </rPh>
    <phoneticPr fontId="4"/>
  </si>
  <si>
    <t>（注）区道(m)：特別区の統計(各年４月1日現在)</t>
    <rPh sb="1" eb="2">
      <t>チュウ</t>
    </rPh>
    <phoneticPr fontId="4"/>
  </si>
  <si>
    <t>６．７　公園</t>
    <rPh sb="4" eb="6">
      <t>コウエン</t>
    </rPh>
    <phoneticPr fontId="4"/>
  </si>
  <si>
    <t>都　　　　　　　市　　　　　　　公　　　　　　　園</t>
  </si>
  <si>
    <t>海　上　公　園</t>
    <rPh sb="0" eb="3">
      <t>カイジョウ</t>
    </rPh>
    <rPh sb="4" eb="7">
      <t>コウエン</t>
    </rPh>
    <phoneticPr fontId="4"/>
  </si>
  <si>
    <t>年次･区分</t>
    <rPh sb="0" eb="2">
      <t>ネンジ</t>
    </rPh>
    <rPh sb="3" eb="5">
      <t>クブン</t>
    </rPh>
    <phoneticPr fontId="4"/>
  </si>
  <si>
    <t>都　立　公　園</t>
    <rPh sb="0" eb="3">
      <t>トリツ</t>
    </rPh>
    <rPh sb="4" eb="7">
      <t>コウエン</t>
    </rPh>
    <phoneticPr fontId="4"/>
  </si>
  <si>
    <t>区　立　公　園</t>
    <rPh sb="0" eb="1">
      <t>ク</t>
    </rPh>
    <rPh sb="2" eb="3">
      <t>リツ</t>
    </rPh>
    <rPh sb="4" eb="5">
      <t>コウ</t>
    </rPh>
    <rPh sb="6" eb="7">
      <t>エン</t>
    </rPh>
    <phoneticPr fontId="4"/>
  </si>
  <si>
    <t>数</t>
    <rPh sb="0" eb="1">
      <t>スウ</t>
    </rPh>
    <phoneticPr fontId="4"/>
  </si>
  <si>
    <t>面　積　（㎡）</t>
    <rPh sb="0" eb="3">
      <t>メンセキ</t>
    </rPh>
    <phoneticPr fontId="4"/>
  </si>
  <si>
    <t xml:space="preserve">- </t>
    <phoneticPr fontId="22"/>
  </si>
  <si>
    <t>令和    2</t>
    <phoneticPr fontId="3"/>
  </si>
  <si>
    <t>年</t>
    <rPh sb="0" eb="1">
      <t>ネン</t>
    </rPh>
    <phoneticPr fontId="3"/>
  </si>
  <si>
    <t>都市公園以外の区立公園</t>
    <rPh sb="0" eb="2">
      <t>トシ</t>
    </rPh>
    <rPh sb="2" eb="4">
      <t>コウエン</t>
    </rPh>
    <rPh sb="4" eb="6">
      <t>イガイ</t>
    </rPh>
    <rPh sb="7" eb="9">
      <t>クリツ</t>
    </rPh>
    <rPh sb="9" eb="11">
      <t>コウエン</t>
    </rPh>
    <phoneticPr fontId="4"/>
  </si>
  <si>
    <t>国 民 公 園 そ の 他
都市公園に準ずるもの</t>
    <phoneticPr fontId="4"/>
  </si>
  <si>
    <t>　資料：公園調書</t>
    <rPh sb="1" eb="3">
      <t>シリョウ</t>
    </rPh>
    <rPh sb="4" eb="6">
      <t>コウエン</t>
    </rPh>
    <rPh sb="6" eb="8">
      <t>チョウショ</t>
    </rPh>
    <phoneticPr fontId="4"/>
  </si>
  <si>
    <t>６．８　街　路　灯</t>
    <rPh sb="4" eb="9">
      <t>ガイトウ</t>
    </rPh>
    <phoneticPr fontId="4"/>
  </si>
  <si>
    <t>（単位：基、各年４月１日現在）</t>
    <rPh sb="1" eb="3">
      <t>タンイ</t>
    </rPh>
    <rPh sb="4" eb="5">
      <t>キ</t>
    </rPh>
    <rPh sb="6" eb="7">
      <t>カク</t>
    </rPh>
    <rPh sb="7" eb="8">
      <t>カクネン</t>
    </rPh>
    <rPh sb="9" eb="10">
      <t>ガツ</t>
    </rPh>
    <rPh sb="11" eb="12">
      <t>ニチ</t>
    </rPh>
    <rPh sb="12" eb="14">
      <t>ゲンザイ</t>
    </rPh>
    <phoneticPr fontId="4"/>
  </si>
  <si>
    <t>街　　　　　　　　　　　　　　　　　　灯</t>
    <rPh sb="0" eb="20">
      <t>ガイトウ</t>
    </rPh>
    <phoneticPr fontId="4"/>
  </si>
  <si>
    <t>橋　　り　　ょ　　う　　灯</t>
    <rPh sb="0" eb="1">
      <t>キョウ</t>
    </rPh>
    <rPh sb="12" eb="13">
      <t>トウ</t>
    </rPh>
    <phoneticPr fontId="4"/>
  </si>
  <si>
    <t>年次・区分</t>
    <phoneticPr fontId="4"/>
  </si>
  <si>
    <t>蛍　光　灯</t>
    <rPh sb="0" eb="5">
      <t>ケイコウトウ</t>
    </rPh>
    <phoneticPr fontId="4"/>
  </si>
  <si>
    <t>高効率型蛍光灯</t>
    <rPh sb="0" eb="1">
      <t>コウ</t>
    </rPh>
    <rPh sb="1" eb="3">
      <t>コウリツ</t>
    </rPh>
    <rPh sb="3" eb="4">
      <t>ガタ</t>
    </rPh>
    <rPh sb="4" eb="7">
      <t>ケイコウトウ</t>
    </rPh>
    <phoneticPr fontId="4"/>
  </si>
  <si>
    <t>水　銀　灯</t>
    <rPh sb="0" eb="5">
      <t>スイギントウ</t>
    </rPh>
    <phoneticPr fontId="4"/>
  </si>
  <si>
    <t>その他</t>
    <rPh sb="2" eb="3">
      <t>タ</t>
    </rPh>
    <phoneticPr fontId="4"/>
  </si>
  <si>
    <t>その他</t>
    <rPh sb="0" eb="3">
      <t>ソノタ</t>
    </rPh>
    <phoneticPr fontId="4"/>
  </si>
  <si>
    <t>　資料：特別区の統計</t>
    <rPh sb="1" eb="3">
      <t>シリョウ</t>
    </rPh>
    <rPh sb="4" eb="7">
      <t>トクベツク</t>
    </rPh>
    <rPh sb="8" eb="10">
      <t>トウケイ</t>
    </rPh>
    <phoneticPr fontId="4"/>
  </si>
  <si>
    <t>６．９　公衆便所・公園便所</t>
    <rPh sb="4" eb="6">
      <t>コウシュウ</t>
    </rPh>
    <rPh sb="6" eb="8">
      <t>ベンジョ</t>
    </rPh>
    <rPh sb="9" eb="11">
      <t>コウエン</t>
    </rPh>
    <rPh sb="11" eb="13">
      <t>ベンジョ</t>
    </rPh>
    <phoneticPr fontId="4"/>
  </si>
  <si>
    <t>　　　　　　（各年４月１日現在）</t>
    <rPh sb="7" eb="8">
      <t>カク</t>
    </rPh>
    <rPh sb="8" eb="9">
      <t>カクネン</t>
    </rPh>
    <rPh sb="10" eb="11">
      <t>ガツ</t>
    </rPh>
    <rPh sb="12" eb="13">
      <t>ニチ</t>
    </rPh>
    <rPh sb="13" eb="15">
      <t>ゲンザイ</t>
    </rPh>
    <phoneticPr fontId="4"/>
  </si>
  <si>
    <t>公衆便所</t>
    <rPh sb="0" eb="2">
      <t>コウシュウ</t>
    </rPh>
    <rPh sb="2" eb="4">
      <t>ベンジョ</t>
    </rPh>
    <phoneticPr fontId="4"/>
  </si>
  <si>
    <t>公園便所</t>
    <rPh sb="0" eb="2">
      <t>コウエン</t>
    </rPh>
    <rPh sb="2" eb="4">
      <t>ベンジョ</t>
    </rPh>
    <phoneticPr fontId="4"/>
  </si>
  <si>
    <t>児童遊園便所</t>
    <rPh sb="0" eb="2">
      <t>ジドウ</t>
    </rPh>
    <rPh sb="2" eb="4">
      <t>ユウエン</t>
    </rPh>
    <rPh sb="4" eb="6">
      <t>ベンジョ</t>
    </rPh>
    <phoneticPr fontId="4"/>
  </si>
  <si>
    <t>23区計(2年）</t>
    <rPh sb="6" eb="7">
      <t>ネン</t>
    </rPh>
    <phoneticPr fontId="4"/>
  </si>
  <si>
    <r>
      <t>６．10　景観まちづくり重要物件</t>
    </r>
    <r>
      <rPr>
        <sz val="10"/>
        <color rgb="FFFF0000"/>
        <rFont val="ＭＳ ゴシック"/>
        <family val="3"/>
        <charset val="128"/>
      </rPr>
      <t>・景観重要建造物</t>
    </r>
    <r>
      <rPr>
        <sz val="10"/>
        <color indexed="8"/>
        <rFont val="ＭＳ ゴシック"/>
        <family val="3"/>
        <charset val="128"/>
      </rPr>
      <t>リスト</t>
    </r>
    <rPh sb="5" eb="7">
      <t>ケイカン</t>
    </rPh>
    <rPh sb="12" eb="14">
      <t>ジュウヨウ</t>
    </rPh>
    <rPh sb="14" eb="16">
      <t>ブッケン</t>
    </rPh>
    <rPh sb="17" eb="19">
      <t>ケイカン</t>
    </rPh>
    <rPh sb="19" eb="21">
      <t>ジュウヨウ</t>
    </rPh>
    <rPh sb="21" eb="24">
      <t>ケンゾウブツ</t>
    </rPh>
    <phoneticPr fontId="4"/>
  </si>
  <si>
    <t>景観まちづくり重要物件リスト</t>
    <rPh sb="0" eb="2">
      <t>ケイカン</t>
    </rPh>
    <rPh sb="7" eb="9">
      <t>ジュウヨウ</t>
    </rPh>
    <rPh sb="9" eb="11">
      <t>ブッケン</t>
    </rPh>
    <phoneticPr fontId="3"/>
  </si>
  <si>
    <t>（令和２年度末現在）</t>
    <rPh sb="1" eb="3">
      <t>レイワ</t>
    </rPh>
    <rPh sb="4" eb="6">
      <t>ネンド</t>
    </rPh>
    <rPh sb="6" eb="7">
      <t>マツ</t>
    </rPh>
    <rPh sb="7" eb="9">
      <t>ゲンザイ</t>
    </rPh>
    <phoneticPr fontId="4"/>
  </si>
  <si>
    <t>物件名</t>
    <rPh sb="0" eb="2">
      <t>ブッケン</t>
    </rPh>
    <rPh sb="2" eb="3">
      <t>メイ</t>
    </rPh>
    <phoneticPr fontId="4"/>
  </si>
  <si>
    <t>所在地</t>
    <rPh sb="0" eb="3">
      <t>ショザイチ</t>
    </rPh>
    <phoneticPr fontId="4"/>
  </si>
  <si>
    <t>指定年月日</t>
    <rPh sb="0" eb="2">
      <t>シテイ</t>
    </rPh>
    <rPh sb="2" eb="5">
      <t>ネンガッピ</t>
    </rPh>
    <phoneticPr fontId="4"/>
  </si>
  <si>
    <t>九段会館本館</t>
  </si>
  <si>
    <t>九段南１－６－５</t>
  </si>
  <si>
    <t>平15.6.9</t>
    <phoneticPr fontId="4"/>
  </si>
  <si>
    <t>昌平橋</t>
  </si>
  <si>
    <t>神田淡路町１丁目～外神田１丁目</t>
    <phoneticPr fontId="4"/>
  </si>
  <si>
    <t>平19.3.28</t>
  </si>
  <si>
    <t>大手町野村ビル</t>
  </si>
  <si>
    <t>大手町２－１－１</t>
  </si>
  <si>
    <t>日比谷公会堂･市政会館</t>
  </si>
  <si>
    <t>日比谷公園</t>
    <phoneticPr fontId="4"/>
  </si>
  <si>
    <t>万世橋</t>
  </si>
  <si>
    <t>神田須田町１丁目２５</t>
    <phoneticPr fontId="4"/>
  </si>
  <si>
    <t>法曹会館</t>
  </si>
  <si>
    <t>霞が関１－１－１</t>
  </si>
  <si>
    <t>和泉橋</t>
  </si>
  <si>
    <t>岩本町３丁目１３番</t>
    <phoneticPr fontId="4"/>
  </si>
  <si>
    <t>日比谷高校資料館・正門・塀</t>
  </si>
  <si>
    <t>永田町２－１６－１</t>
  </si>
  <si>
    <t>美倉橋</t>
  </si>
  <si>
    <t>東神田３丁目～東神田２丁目</t>
  </si>
  <si>
    <t>上智大学１号館</t>
  </si>
  <si>
    <t>紀尾井町７</t>
    <phoneticPr fontId="4"/>
  </si>
  <si>
    <t>左衛門橋</t>
  </si>
  <si>
    <t>東神田２丁目～台東区浅草橋1丁目</t>
    <rPh sb="7" eb="10">
      <t>タイトウク</t>
    </rPh>
    <rPh sb="10" eb="13">
      <t>アサクサバシ</t>
    </rPh>
    <rPh sb="14" eb="16">
      <t>チョウメ</t>
    </rPh>
    <phoneticPr fontId="4"/>
  </si>
  <si>
    <t>区立九段小学校</t>
  </si>
  <si>
    <t>三番町１６－１６</t>
  </si>
  <si>
    <t>靖国神社本殿</t>
  </si>
  <si>
    <t>九段北３－１－１</t>
  </si>
  <si>
    <t>新川橋</t>
  </si>
  <si>
    <t>飯田橋２丁目～西神田３丁目</t>
    <rPh sb="7" eb="10">
      <t>ニシカンダ</t>
    </rPh>
    <rPh sb="11" eb="13">
      <t>チョウメ</t>
    </rPh>
    <phoneticPr fontId="4"/>
  </si>
  <si>
    <t>靖国神社拝殿</t>
  </si>
  <si>
    <t>靖国会館</t>
  </si>
  <si>
    <t>堀留橋</t>
  </si>
  <si>
    <t>飯田橋２丁目～西神田３丁目</t>
    <phoneticPr fontId="4"/>
  </si>
  <si>
    <t>到着殿</t>
  </si>
  <si>
    <t>靖泉亭</t>
  </si>
  <si>
    <t>南堀留橋</t>
  </si>
  <si>
    <t>九段北１丁目～神田神保町３丁目</t>
    <rPh sb="7" eb="12">
      <t>カンダジンボウチョウ</t>
    </rPh>
    <rPh sb="13" eb="15">
      <t>チョウメ</t>
    </rPh>
    <phoneticPr fontId="4"/>
  </si>
  <si>
    <t>能楽堂・舞台</t>
  </si>
  <si>
    <t>遊就館</t>
  </si>
  <si>
    <t>九段北３－１－２</t>
  </si>
  <si>
    <t>雉子橋</t>
  </si>
  <si>
    <t>一ツ橋２丁目～九段南1丁目</t>
    <rPh sb="7" eb="10">
      <t>クダンミナミ</t>
    </rPh>
    <rPh sb="11" eb="13">
      <t>チョウメ</t>
    </rPh>
    <phoneticPr fontId="4"/>
  </si>
  <si>
    <t>東京ルーテルセンター
ビル</t>
  </si>
  <si>
    <t>富士見１－２－３２</t>
  </si>
  <si>
    <t>一ツ橋</t>
  </si>
  <si>
    <t>一ツ橋２丁目～一ツ橋１丁目</t>
  </si>
  <si>
    <t>暁星学園塀</t>
    <phoneticPr fontId="4"/>
  </si>
  <si>
    <t>富士見１－２－５</t>
  </si>
  <si>
    <t>東方学会本館</t>
  </si>
  <si>
    <t>西神田２－４－１</t>
  </si>
  <si>
    <t>錦橋</t>
  </si>
  <si>
    <t>大手町１丁目～神田錦町３丁目</t>
  </si>
  <si>
    <t>文房堂ビル</t>
  </si>
  <si>
    <t>神田神保町１－２１</t>
    <phoneticPr fontId="4"/>
  </si>
  <si>
    <t>誠心堂書店</t>
  </si>
  <si>
    <t>神田神保町２－２４</t>
  </si>
  <si>
    <t>鎌倉橋</t>
  </si>
  <si>
    <t>内神田１丁目～大手町１丁目</t>
  </si>
  <si>
    <t>今荘</t>
  </si>
  <si>
    <t>神田神保町３－１５</t>
    <phoneticPr fontId="4"/>
  </si>
  <si>
    <t>共立講堂</t>
    <phoneticPr fontId="4"/>
  </si>
  <si>
    <t>一ツ橋２-２-1</t>
  </si>
  <si>
    <t>旧常磐橋</t>
  </si>
  <si>
    <t>大手町２丁目～中央区日本橋本石町２丁目</t>
  </si>
  <si>
    <t>神田猿楽町町会詰所</t>
    <rPh sb="0" eb="2">
      <t>カンダ</t>
    </rPh>
    <phoneticPr fontId="4"/>
  </si>
  <si>
    <t>神田猿楽町２－３－５</t>
    <rPh sb="0" eb="2">
      <t>カンダ</t>
    </rPh>
    <phoneticPr fontId="4"/>
  </si>
  <si>
    <t>山の上ホテル本館</t>
  </si>
  <si>
    <t>神田駿河台１－１</t>
  </si>
  <si>
    <t>常盤橋</t>
  </si>
  <si>
    <t>大手町２丁目～中央区日本橋本石町１丁目</t>
  </si>
  <si>
    <t>お茶の水スクエアＡ館</t>
  </si>
  <si>
    <t>神田駿河台１－６</t>
  </si>
  <si>
    <t>高畠宅</t>
  </si>
  <si>
    <t>神田駿河台４－２－９</t>
  </si>
  <si>
    <t>四谷見附橋</t>
  </si>
  <si>
    <t>麹町６丁目５</t>
  </si>
  <si>
    <t>鷹岡（株）</t>
  </si>
  <si>
    <t>神田須田町１－３</t>
  </si>
  <si>
    <t>弁慶橋</t>
  </si>
  <si>
    <t>紀尾井町～港区元赤坂１丁目</t>
  </si>
  <si>
    <t>あんこう鍋　いせ源本館</t>
  </si>
  <si>
    <t>神田須田町１－１１</t>
    <phoneticPr fontId="4"/>
  </si>
  <si>
    <t>神田まつや</t>
  </si>
  <si>
    <t>神田須田町１－１３</t>
  </si>
  <si>
    <t>ぼたん</t>
  </si>
  <si>
    <t>神田須田町１－１５</t>
  </si>
  <si>
    <t>竹むら</t>
  </si>
  <si>
    <t>神田須田町１－１９</t>
    <phoneticPr fontId="4"/>
  </si>
  <si>
    <t>海老原商店</t>
    <phoneticPr fontId="3"/>
  </si>
  <si>
    <t>神田須田町２－１３</t>
    <phoneticPr fontId="3"/>
  </si>
  <si>
    <t>柳森神社</t>
  </si>
  <si>
    <t>神田須田町２－２５</t>
    <phoneticPr fontId="4"/>
  </si>
  <si>
    <t>志村印刷</t>
  </si>
  <si>
    <t>神田司町２－１０</t>
  </si>
  <si>
    <t>山梨中央銀行東京支店</t>
  </si>
  <si>
    <t>鍛冶町１－６－１０</t>
  </si>
  <si>
    <t>明神下　神田川本店</t>
  </si>
  <si>
    <t>外神田２－５－１１</t>
  </si>
  <si>
    <t>天野屋(あま酒）</t>
  </si>
  <si>
    <t>外神田２－１８－１５</t>
  </si>
  <si>
    <t>旧第一生命館（ＤＮタワー21）</t>
  </si>
  <si>
    <t>有楽町１－１３－１</t>
  </si>
  <si>
    <t>平15.8.8</t>
    <phoneticPr fontId="4"/>
  </si>
  <si>
    <t>後楽橋</t>
  </si>
  <si>
    <t>神田三崎町３丁目～文京区後楽１丁目</t>
    <phoneticPr fontId="4"/>
  </si>
  <si>
    <t>お茶の水橋</t>
  </si>
  <si>
    <t>神田駿河台２丁目～文京区湯島１丁目</t>
  </si>
  <si>
    <t>聖橋</t>
  </si>
  <si>
    <t>神田駿河台４丁目～文京区湯島１丁目</t>
  </si>
  <si>
    <t>景観重要建造物リスト</t>
    <phoneticPr fontId="3"/>
  </si>
  <si>
    <t>令2.9.28</t>
    <rPh sb="0" eb="1">
      <t>レイ</t>
    </rPh>
    <phoneticPr fontId="4"/>
  </si>
  <si>
    <t>資料：環境まちづくり部景観・都市計画課</t>
    <rPh sb="0" eb="2">
      <t>シリョウ</t>
    </rPh>
    <rPh sb="3" eb="5">
      <t>カンキョウ</t>
    </rPh>
    <rPh sb="10" eb="11">
      <t>ブ</t>
    </rPh>
    <rPh sb="11" eb="13">
      <t>ケイカン</t>
    </rPh>
    <rPh sb="14" eb="16">
      <t>トシ</t>
    </rPh>
    <rPh sb="16" eb="18">
      <t>ケイカク</t>
    </rPh>
    <rPh sb="18" eb="19">
      <t>カ</t>
    </rPh>
    <phoneticPr fontId="4"/>
  </si>
  <si>
    <t>６．11　構造別着工建築物状況</t>
    <rPh sb="5" eb="7">
      <t>コウゾウ</t>
    </rPh>
    <rPh sb="7" eb="8">
      <t>ベツ</t>
    </rPh>
    <rPh sb="8" eb="10">
      <t>チャッコウ</t>
    </rPh>
    <rPh sb="10" eb="12">
      <t>ケンチク</t>
    </rPh>
    <rPh sb="12" eb="13">
      <t>ブツ</t>
    </rPh>
    <rPh sb="13" eb="15">
      <t>ジョウキョウ</t>
    </rPh>
    <phoneticPr fontId="4"/>
  </si>
  <si>
    <t>　(1)　建築物数</t>
    <rPh sb="5" eb="8">
      <t>ケンチクブツ</t>
    </rPh>
    <rPh sb="8" eb="9">
      <t>スウ</t>
    </rPh>
    <phoneticPr fontId="4"/>
  </si>
  <si>
    <t>（単位：棟、各年中）</t>
    <rPh sb="1" eb="3">
      <t>タンイ</t>
    </rPh>
    <rPh sb="4" eb="5">
      <t>トウ</t>
    </rPh>
    <rPh sb="6" eb="7">
      <t>カク</t>
    </rPh>
    <rPh sb="7" eb="8">
      <t>カクネン</t>
    </rPh>
    <rPh sb="8" eb="9">
      <t>チュウ</t>
    </rPh>
    <phoneticPr fontId="4"/>
  </si>
  <si>
    <t>年次・区分　　　　　</t>
    <rPh sb="0" eb="2">
      <t>ネンジ</t>
    </rPh>
    <rPh sb="3" eb="5">
      <t>クブン</t>
    </rPh>
    <phoneticPr fontId="4"/>
  </si>
  <si>
    <t>平成29年</t>
    <rPh sb="0" eb="2">
      <t>ヘイセイ</t>
    </rPh>
    <rPh sb="4" eb="5">
      <t>ネン</t>
    </rPh>
    <phoneticPr fontId="4"/>
  </si>
  <si>
    <t>令和元年</t>
    <rPh sb="0" eb="2">
      <t>レイワ</t>
    </rPh>
    <rPh sb="2" eb="4">
      <t>ガンネン</t>
    </rPh>
    <phoneticPr fontId="4"/>
  </si>
  <si>
    <t>　　23区計 （元年）</t>
    <rPh sb="8" eb="9">
      <t>ガン</t>
    </rPh>
    <rPh sb="9" eb="10">
      <t>ネン</t>
    </rPh>
    <phoneticPr fontId="4"/>
  </si>
  <si>
    <t>区 分　　　　　　　　　　　　　</t>
    <rPh sb="0" eb="1">
      <t>ク</t>
    </rPh>
    <rPh sb="2" eb="3">
      <t>ブン</t>
    </rPh>
    <phoneticPr fontId="4"/>
  </si>
  <si>
    <t>構成比</t>
    <rPh sb="0" eb="3">
      <t>コウセイヒ</t>
    </rPh>
    <phoneticPr fontId="4"/>
  </si>
  <si>
    <t>木造</t>
    <rPh sb="0" eb="2">
      <t>モクゾウ</t>
    </rPh>
    <phoneticPr fontId="4"/>
  </si>
  <si>
    <t>鉄骨鉄筋コンクリート造</t>
    <rPh sb="0" eb="2">
      <t>テッコツ</t>
    </rPh>
    <rPh sb="2" eb="4">
      <t>テッキン</t>
    </rPh>
    <rPh sb="10" eb="11">
      <t>ゾウ</t>
    </rPh>
    <phoneticPr fontId="4"/>
  </si>
  <si>
    <t>鉄筋コンクリート造</t>
    <rPh sb="0" eb="2">
      <t>テッキン</t>
    </rPh>
    <rPh sb="8" eb="9">
      <t>ゾウ</t>
    </rPh>
    <phoneticPr fontId="4"/>
  </si>
  <si>
    <t>鉄骨造</t>
    <rPh sb="0" eb="2">
      <t>テッコツ</t>
    </rPh>
    <rPh sb="2" eb="3">
      <t>ゾウ</t>
    </rPh>
    <phoneticPr fontId="4"/>
  </si>
  <si>
    <t>コンクリートブロック造</t>
    <rPh sb="10" eb="11">
      <t>ゾウ</t>
    </rPh>
    <phoneticPr fontId="4"/>
  </si>
  <si>
    <t>　資料：東京都建築統計年報</t>
    <rPh sb="1" eb="3">
      <t>シリョウ</t>
    </rPh>
    <rPh sb="4" eb="6">
      <t>トウキョウ</t>
    </rPh>
    <rPh sb="6" eb="7">
      <t>ト</t>
    </rPh>
    <rPh sb="7" eb="9">
      <t>ケンチク</t>
    </rPh>
    <rPh sb="9" eb="11">
      <t>トウケイ</t>
    </rPh>
    <rPh sb="11" eb="13">
      <t>ネンポウ</t>
    </rPh>
    <phoneticPr fontId="4"/>
  </si>
  <si>
    <t>　</t>
    <phoneticPr fontId="4"/>
  </si>
  <si>
    <t>　(2)　床面積の合計</t>
    <rPh sb="5" eb="8">
      <t>ユカメンセキ</t>
    </rPh>
    <rPh sb="9" eb="11">
      <t>ゴウケイ</t>
    </rPh>
    <phoneticPr fontId="4"/>
  </si>
  <si>
    <t>（単位：㎡、各年中）</t>
    <rPh sb="1" eb="3">
      <t>タンイ</t>
    </rPh>
    <rPh sb="6" eb="7">
      <t>カク</t>
    </rPh>
    <rPh sb="7" eb="8">
      <t>カクネン</t>
    </rPh>
    <rPh sb="8" eb="9">
      <t>チュウ</t>
    </rPh>
    <phoneticPr fontId="4"/>
  </si>
  <si>
    <t>６．12　用途別着工建築物状況</t>
    <rPh sb="5" eb="7">
      <t>ヨウト</t>
    </rPh>
    <rPh sb="7" eb="8">
      <t>ベツ</t>
    </rPh>
    <rPh sb="8" eb="10">
      <t>チャッコウ</t>
    </rPh>
    <rPh sb="10" eb="13">
      <t>ケンチクブツ</t>
    </rPh>
    <rPh sb="13" eb="15">
      <t>ジョウキョウ</t>
    </rPh>
    <phoneticPr fontId="4"/>
  </si>
  <si>
    <t>令和元年</t>
    <rPh sb="0" eb="2">
      <t>レイワ</t>
    </rPh>
    <rPh sb="2" eb="3">
      <t>ガン</t>
    </rPh>
    <rPh sb="3" eb="4">
      <t>ネン</t>
    </rPh>
    <phoneticPr fontId="4"/>
  </si>
  <si>
    <t>23区計 （元年）</t>
    <rPh sb="6" eb="7">
      <t>ガン</t>
    </rPh>
    <rPh sb="7" eb="8">
      <t>ネン</t>
    </rPh>
    <phoneticPr fontId="4"/>
  </si>
  <si>
    <t>居住専用住宅</t>
    <rPh sb="1" eb="2">
      <t>ジュウキョ</t>
    </rPh>
    <rPh sb="2" eb="4">
      <t>センヨウ</t>
    </rPh>
    <rPh sb="4" eb="6">
      <t>ジュウタク</t>
    </rPh>
    <phoneticPr fontId="4"/>
  </si>
  <si>
    <t>居住専用準住宅</t>
    <rPh sb="0" eb="2">
      <t>キョジュウ</t>
    </rPh>
    <rPh sb="2" eb="4">
      <t>センヨウ</t>
    </rPh>
    <rPh sb="4" eb="5">
      <t>ジュン</t>
    </rPh>
    <rPh sb="5" eb="7">
      <t>ジュウタク</t>
    </rPh>
    <phoneticPr fontId="4"/>
  </si>
  <si>
    <t>居住産業併用</t>
    <rPh sb="1" eb="2">
      <t>ジュウキョ</t>
    </rPh>
    <rPh sb="2" eb="4">
      <t>サンギョウ</t>
    </rPh>
    <rPh sb="4" eb="6">
      <t>ヘイヨウ</t>
    </rPh>
    <phoneticPr fontId="4"/>
  </si>
  <si>
    <t>農林水産業用</t>
    <rPh sb="0" eb="2">
      <t>ノウリン</t>
    </rPh>
    <rPh sb="2" eb="4">
      <t>スイサン</t>
    </rPh>
    <rPh sb="4" eb="5">
      <t>ギョウ</t>
    </rPh>
    <rPh sb="5" eb="6">
      <t>ヨウ</t>
    </rPh>
    <phoneticPr fontId="4"/>
  </si>
  <si>
    <t>鉱業・建設業用</t>
    <rPh sb="0" eb="2">
      <t>コウギョウ</t>
    </rPh>
    <rPh sb="3" eb="6">
      <t>ケンセツギョウ</t>
    </rPh>
    <rPh sb="6" eb="7">
      <t>ヨウ</t>
    </rPh>
    <phoneticPr fontId="4"/>
  </si>
  <si>
    <t>製造業用</t>
    <rPh sb="0" eb="4">
      <t>セイゾウギョウヨウ</t>
    </rPh>
    <phoneticPr fontId="4"/>
  </si>
  <si>
    <t>電気・ガス・水道業用</t>
    <rPh sb="0" eb="2">
      <t>デンキ</t>
    </rPh>
    <rPh sb="6" eb="8">
      <t>スイドウ</t>
    </rPh>
    <rPh sb="8" eb="9">
      <t>ギョウ</t>
    </rPh>
    <rPh sb="9" eb="10">
      <t>ヨウ</t>
    </rPh>
    <phoneticPr fontId="4"/>
  </si>
  <si>
    <t>情報通信業用</t>
    <rPh sb="0" eb="2">
      <t>ジョウホウ</t>
    </rPh>
    <rPh sb="2" eb="5">
      <t>ツウシンギョウ</t>
    </rPh>
    <rPh sb="5" eb="6">
      <t>ヨウ</t>
    </rPh>
    <phoneticPr fontId="4"/>
  </si>
  <si>
    <t>運輸業用</t>
    <rPh sb="0" eb="3">
      <t>ウンユギョウ</t>
    </rPh>
    <rPh sb="3" eb="4">
      <t>ヨウ</t>
    </rPh>
    <phoneticPr fontId="4"/>
  </si>
  <si>
    <t>卸売業・小売業用</t>
    <rPh sb="2" eb="3">
      <t>ギョウ</t>
    </rPh>
    <phoneticPr fontId="4"/>
  </si>
  <si>
    <t>金融業・保険業用</t>
    <rPh sb="0" eb="2">
      <t>キンユウ</t>
    </rPh>
    <rPh sb="2" eb="3">
      <t>ギョウ</t>
    </rPh>
    <rPh sb="4" eb="7">
      <t>ホケンギョウ</t>
    </rPh>
    <rPh sb="7" eb="8">
      <t>ヨウ</t>
    </rPh>
    <phoneticPr fontId="4"/>
  </si>
  <si>
    <t>不動産業用</t>
    <rPh sb="0" eb="3">
      <t>フドウサン</t>
    </rPh>
    <rPh sb="3" eb="4">
      <t>ギョウ</t>
    </rPh>
    <rPh sb="4" eb="5">
      <t>ヨウ</t>
    </rPh>
    <phoneticPr fontId="4"/>
  </si>
  <si>
    <t>宿泊業・飲食ｻｰﾋﾞｽ業用</t>
    <phoneticPr fontId="4"/>
  </si>
  <si>
    <t>教育、学習支援業用</t>
    <phoneticPr fontId="4"/>
  </si>
  <si>
    <t>医療、福祉用</t>
    <phoneticPr fontId="4"/>
  </si>
  <si>
    <t>その他のサービス業用</t>
    <rPh sb="2" eb="3">
      <t>タ</t>
    </rPh>
    <rPh sb="8" eb="9">
      <t>ギョウ</t>
    </rPh>
    <rPh sb="9" eb="10">
      <t>ヨウ</t>
    </rPh>
    <phoneticPr fontId="4"/>
  </si>
  <si>
    <t>公務用</t>
    <rPh sb="0" eb="2">
      <t>コウム</t>
    </rPh>
    <rPh sb="2" eb="3">
      <t>ヨウ</t>
    </rPh>
    <phoneticPr fontId="4"/>
  </si>
  <si>
    <t>宿泊業・飲食ｻｰﾋﾞｽ業用</t>
    <rPh sb="0" eb="2">
      <t>シュクハク</t>
    </rPh>
    <rPh sb="2" eb="3">
      <t>ギョウ</t>
    </rPh>
    <rPh sb="4" eb="6">
      <t>インショク</t>
    </rPh>
    <rPh sb="11" eb="12">
      <t>ギョウ</t>
    </rPh>
    <rPh sb="12" eb="13">
      <t>ヨウ</t>
    </rPh>
    <phoneticPr fontId="4"/>
  </si>
  <si>
    <t>６．13　用途別階数別着工建築物状況（新築工事のみ）</t>
    <rPh sb="5" eb="7">
      <t>ヨウト</t>
    </rPh>
    <rPh sb="7" eb="8">
      <t>ベツ</t>
    </rPh>
    <rPh sb="8" eb="10">
      <t>カイスウ</t>
    </rPh>
    <rPh sb="10" eb="11">
      <t>ベツ</t>
    </rPh>
    <rPh sb="11" eb="13">
      <t>チャッコウ</t>
    </rPh>
    <rPh sb="13" eb="16">
      <t>ケンチクブツ</t>
    </rPh>
    <rPh sb="16" eb="18">
      <t>ジョウキョウ</t>
    </rPh>
    <rPh sb="19" eb="21">
      <t>シンチク</t>
    </rPh>
    <rPh sb="21" eb="23">
      <t>コウジ</t>
    </rPh>
    <phoneticPr fontId="4"/>
  </si>
  <si>
    <t>（単位：棟 、各年中）</t>
    <rPh sb="1" eb="3">
      <t>タンイ</t>
    </rPh>
    <phoneticPr fontId="4"/>
  </si>
  <si>
    <t>平成29年</t>
    <phoneticPr fontId="4"/>
  </si>
  <si>
    <t>令和元年</t>
    <rPh sb="0" eb="2">
      <t>レイワ</t>
    </rPh>
    <rPh sb="2" eb="3">
      <t>ガン</t>
    </rPh>
    <phoneticPr fontId="3"/>
  </si>
  <si>
    <t>23区計（元年)</t>
    <rPh sb="2" eb="3">
      <t>ク</t>
    </rPh>
    <rPh sb="5" eb="6">
      <t>ガン</t>
    </rPh>
    <phoneticPr fontId="4"/>
  </si>
  <si>
    <t>平成29年</t>
  </si>
  <si>
    <t>鉱業・採石業・
砂利採取業・建設業用</t>
    <rPh sb="0" eb="2">
      <t>コウギョウ</t>
    </rPh>
    <rPh sb="3" eb="5">
      <t>サイセキ</t>
    </rPh>
    <rPh sb="5" eb="6">
      <t>ギョウ</t>
    </rPh>
    <rPh sb="8" eb="10">
      <t>ジャリ</t>
    </rPh>
    <rPh sb="10" eb="12">
      <t>サイシュ</t>
    </rPh>
    <rPh sb="12" eb="13">
      <t>ギョウ</t>
    </rPh>
    <rPh sb="14" eb="17">
      <t>ケンセツギョウ</t>
    </rPh>
    <rPh sb="17" eb="18">
      <t>ヨウ</t>
    </rPh>
    <phoneticPr fontId="4"/>
  </si>
  <si>
    <t>合計</t>
    <rPh sb="0" eb="2">
      <t>ゴウケイ</t>
    </rPh>
    <phoneticPr fontId="4"/>
  </si>
  <si>
    <t>1階</t>
    <rPh sb="1" eb="2">
      <t>カイ</t>
    </rPh>
    <phoneticPr fontId="4"/>
  </si>
  <si>
    <t>2階</t>
    <rPh sb="1" eb="2">
      <t>２カイ</t>
    </rPh>
    <phoneticPr fontId="4"/>
  </si>
  <si>
    <t>3～5階</t>
    <rPh sb="3" eb="4">
      <t>５カイ</t>
    </rPh>
    <phoneticPr fontId="4"/>
  </si>
  <si>
    <t>6～9階</t>
    <rPh sb="3" eb="4">
      <t>９カイ</t>
    </rPh>
    <phoneticPr fontId="4"/>
  </si>
  <si>
    <t>10～15階</t>
    <rPh sb="3" eb="6">
      <t>１５カイ</t>
    </rPh>
    <phoneticPr fontId="4"/>
  </si>
  <si>
    <t>16階以上</t>
    <rPh sb="0" eb="3">
      <t>１６カイ</t>
    </rPh>
    <rPh sb="3" eb="5">
      <t>イジョウ</t>
    </rPh>
    <phoneticPr fontId="4"/>
  </si>
  <si>
    <t>居住専用住宅</t>
    <rPh sb="0" eb="2">
      <t>キョジュウ</t>
    </rPh>
    <rPh sb="2" eb="4">
      <t>センヨウ</t>
    </rPh>
    <rPh sb="4" eb="6">
      <t>ジュウタク</t>
    </rPh>
    <phoneticPr fontId="4"/>
  </si>
  <si>
    <t>電気・ガス・
熱供給・水道業用</t>
    <rPh sb="0" eb="2">
      <t>デンキ</t>
    </rPh>
    <rPh sb="7" eb="8">
      <t>ネツ</t>
    </rPh>
    <rPh sb="8" eb="10">
      <t>キョウキュウ</t>
    </rPh>
    <rPh sb="11" eb="14">
      <t>スイドウギョウ</t>
    </rPh>
    <rPh sb="14" eb="15">
      <t>ヨウ</t>
    </rPh>
    <phoneticPr fontId="4"/>
  </si>
  <si>
    <t>居住産業併用</t>
    <rPh sb="0" eb="2">
      <t>キョジュウ</t>
    </rPh>
    <rPh sb="2" eb="4">
      <t>サンギョウ</t>
    </rPh>
    <rPh sb="4" eb="6">
      <t>ヘイヨウ</t>
    </rPh>
    <phoneticPr fontId="4"/>
  </si>
  <si>
    <t>情報通信業用</t>
    <rPh sb="0" eb="2">
      <t>ジョウホウ</t>
    </rPh>
    <rPh sb="2" eb="4">
      <t>ツウシン</t>
    </rPh>
    <rPh sb="4" eb="5">
      <t>ギョウ</t>
    </rPh>
    <rPh sb="5" eb="6">
      <t>ヨウ</t>
    </rPh>
    <phoneticPr fontId="4"/>
  </si>
  <si>
    <t>運輸業用</t>
    <rPh sb="0" eb="2">
      <t>ウンユ</t>
    </rPh>
    <rPh sb="2" eb="3">
      <t>ギョウ</t>
    </rPh>
    <rPh sb="3" eb="4">
      <t>ヨウ</t>
    </rPh>
    <phoneticPr fontId="4"/>
  </si>
  <si>
    <t>資料：東京都建築統計年報、環境まちづくり部建築指導課</t>
    <rPh sb="0" eb="2">
      <t>シリョウ</t>
    </rPh>
    <rPh sb="3" eb="6">
      <t>トウキョウト</t>
    </rPh>
    <rPh sb="6" eb="8">
      <t>ケンチク</t>
    </rPh>
    <rPh sb="8" eb="10">
      <t>トウケイ</t>
    </rPh>
    <rPh sb="10" eb="12">
      <t>ネンポウ</t>
    </rPh>
    <rPh sb="13" eb="15">
      <t>カンキョウ</t>
    </rPh>
    <rPh sb="20" eb="21">
      <t>ブ</t>
    </rPh>
    <rPh sb="21" eb="23">
      <t>ケンチク</t>
    </rPh>
    <rPh sb="23" eb="25">
      <t>シドウ</t>
    </rPh>
    <rPh sb="25" eb="26">
      <t>カ</t>
    </rPh>
    <phoneticPr fontId="4"/>
  </si>
  <si>
    <t>卸売業・小売業用</t>
    <rPh sb="0" eb="2">
      <t>オロシウ</t>
    </rPh>
    <rPh sb="2" eb="3">
      <t>ギョウ</t>
    </rPh>
    <rPh sb="4" eb="7">
      <t>コウリギョウ</t>
    </rPh>
    <rPh sb="7" eb="8">
      <t>ヨウ</t>
    </rPh>
    <phoneticPr fontId="4"/>
  </si>
  <si>
    <t>医療・福祉用</t>
    <phoneticPr fontId="4"/>
  </si>
  <si>
    <t>宿泊業・飲食サービス業用</t>
    <rPh sb="0" eb="2">
      <t>シュクハク</t>
    </rPh>
    <rPh sb="2" eb="3">
      <t>ギョウ</t>
    </rPh>
    <rPh sb="4" eb="6">
      <t>インショク</t>
    </rPh>
    <rPh sb="10" eb="11">
      <t>ギョウ</t>
    </rPh>
    <rPh sb="11" eb="12">
      <t>ヨウ</t>
    </rPh>
    <phoneticPr fontId="4"/>
  </si>
  <si>
    <t>他に分類されない建築物</t>
    <phoneticPr fontId="4"/>
  </si>
  <si>
    <t>教育・学習支援業用</t>
    <phoneticPr fontId="4"/>
  </si>
  <si>
    <t>（注） 新築のみで増改築を含まない</t>
    <rPh sb="1" eb="2">
      <t>チュウ</t>
    </rPh>
    <rPh sb="4" eb="6">
      <t>シンチク</t>
    </rPh>
    <rPh sb="9" eb="12">
      <t>ゾウカイチク</t>
    </rPh>
    <rPh sb="13" eb="14">
      <t>フク</t>
    </rPh>
    <phoneticPr fontId="4"/>
  </si>
  <si>
    <t>　(2)　床　面　積</t>
    <rPh sb="5" eb="6">
      <t>ユカ</t>
    </rPh>
    <phoneticPr fontId="4"/>
  </si>
  <si>
    <t>（単位：㎡ 、各年中）</t>
    <rPh sb="1" eb="3">
      <t>タンイ</t>
    </rPh>
    <phoneticPr fontId="4"/>
  </si>
  <si>
    <t>0</t>
  </si>
  <si>
    <t>６．14　建築確認等申請件数（区扱い分）</t>
    <rPh sb="5" eb="7">
      <t>ケンチク</t>
    </rPh>
    <rPh sb="7" eb="9">
      <t>カクニン</t>
    </rPh>
    <rPh sb="9" eb="10">
      <t>トウ</t>
    </rPh>
    <rPh sb="10" eb="12">
      <t>シンセイ</t>
    </rPh>
    <rPh sb="12" eb="14">
      <t>ケンスウ</t>
    </rPh>
    <rPh sb="15" eb="16">
      <t>ク</t>
    </rPh>
    <rPh sb="16" eb="17">
      <t>アツカ</t>
    </rPh>
    <rPh sb="18" eb="19">
      <t>ブン</t>
    </rPh>
    <phoneticPr fontId="4"/>
  </si>
  <si>
    <t>（各年中）</t>
    <rPh sb="1" eb="2">
      <t>カク</t>
    </rPh>
    <rPh sb="2" eb="3">
      <t>ネン</t>
    </rPh>
    <rPh sb="3" eb="4">
      <t>チュウ</t>
    </rPh>
    <phoneticPr fontId="4"/>
  </si>
  <si>
    <t>確　認　申　請</t>
    <rPh sb="0" eb="3">
      <t>カクニン</t>
    </rPh>
    <rPh sb="4" eb="7">
      <t>シンセイ</t>
    </rPh>
    <phoneticPr fontId="4"/>
  </si>
  <si>
    <t>計　画　通　知</t>
    <rPh sb="0" eb="3">
      <t>ケイカク</t>
    </rPh>
    <rPh sb="4" eb="7">
      <t>ツウチ</t>
    </rPh>
    <phoneticPr fontId="4"/>
  </si>
  <si>
    <t>許　可　申　請</t>
    <rPh sb="0" eb="3">
      <t>キョカ</t>
    </rPh>
    <rPh sb="4" eb="7">
      <t>シンセイ</t>
    </rPh>
    <phoneticPr fontId="4"/>
  </si>
  <si>
    <t>（建築物のみ）</t>
    <rPh sb="1" eb="4">
      <t>ケンチクブツ</t>
    </rPh>
    <phoneticPr fontId="4"/>
  </si>
  <si>
    <t>（建築物のみ）</t>
    <phoneticPr fontId="4"/>
  </si>
  <si>
    <t>平成  29</t>
    <rPh sb="0" eb="2">
      <t>ヘイセイ</t>
    </rPh>
    <phoneticPr fontId="4"/>
  </si>
  <si>
    <t>令和  元</t>
    <rPh sb="0" eb="2">
      <t>レイワ</t>
    </rPh>
    <rPh sb="4" eb="5">
      <t>ガン</t>
    </rPh>
    <phoneticPr fontId="4"/>
  </si>
  <si>
    <t>　資料：東京都建築統計年報</t>
    <rPh sb="1" eb="3">
      <t>シリョウ</t>
    </rPh>
    <rPh sb="4" eb="7">
      <t>トウキョウト</t>
    </rPh>
    <rPh sb="7" eb="9">
      <t>ケンチク</t>
    </rPh>
    <rPh sb="9" eb="11">
      <t>トウケイ</t>
    </rPh>
    <rPh sb="11" eb="13">
      <t>ネンポウ</t>
    </rPh>
    <phoneticPr fontId="4"/>
  </si>
  <si>
    <t>６．15　構造別建築確認申請件数（区扱い分）</t>
    <rPh sb="5" eb="7">
      <t>コウゾウ</t>
    </rPh>
    <rPh sb="7" eb="8">
      <t>ベツ</t>
    </rPh>
    <rPh sb="8" eb="10">
      <t>ケンチク</t>
    </rPh>
    <rPh sb="10" eb="12">
      <t>カクニン</t>
    </rPh>
    <rPh sb="12" eb="14">
      <t>シンセイ</t>
    </rPh>
    <rPh sb="14" eb="16">
      <t>ケンスウ</t>
    </rPh>
    <rPh sb="17" eb="18">
      <t>ク</t>
    </rPh>
    <rPh sb="18" eb="19">
      <t>アツカ</t>
    </rPh>
    <rPh sb="20" eb="21">
      <t>ブン</t>
    </rPh>
    <phoneticPr fontId="4"/>
  </si>
  <si>
    <t>（各年中）</t>
    <rPh sb="1" eb="2">
      <t>カク</t>
    </rPh>
    <rPh sb="2" eb="4">
      <t>ネンチュウ</t>
    </rPh>
    <phoneticPr fontId="4"/>
  </si>
  <si>
    <t>木造</t>
    <rPh sb="0" eb="1">
      <t>モクゾウ</t>
    </rPh>
    <rPh sb="1" eb="2">
      <t>ゾウ</t>
    </rPh>
    <phoneticPr fontId="4"/>
  </si>
  <si>
    <t>鉄骨鉄筋</t>
    <rPh sb="0" eb="2">
      <t>テッコツ</t>
    </rPh>
    <rPh sb="2" eb="4">
      <t>テッキン</t>
    </rPh>
    <phoneticPr fontId="4"/>
  </si>
  <si>
    <t>鉄　　　筋</t>
    <rPh sb="0" eb="5">
      <t>テッキン</t>
    </rPh>
    <phoneticPr fontId="4"/>
  </si>
  <si>
    <t>コンクリート</t>
    <phoneticPr fontId="4"/>
  </si>
  <si>
    <t>コンクリート造</t>
    <rPh sb="6" eb="7">
      <t>ゾウ</t>
    </rPh>
    <phoneticPr fontId="4"/>
  </si>
  <si>
    <t>ブロック造</t>
    <rPh sb="4" eb="5">
      <t>ゾウ</t>
    </rPh>
    <phoneticPr fontId="4"/>
  </si>
  <si>
    <t>（注）許可申請を除く</t>
    <rPh sb="1" eb="2">
      <t>チュウ</t>
    </rPh>
    <rPh sb="3" eb="5">
      <t>キョカ</t>
    </rPh>
    <rPh sb="5" eb="7">
      <t>シンセイ</t>
    </rPh>
    <rPh sb="8" eb="9">
      <t>ノゾ</t>
    </rPh>
    <phoneticPr fontId="4"/>
  </si>
  <si>
    <t>６．21　滅失建築物状況</t>
    <rPh sb="5" eb="7">
      <t>メッシツ</t>
    </rPh>
    <rPh sb="7" eb="10">
      <t>ケンチクブツ</t>
    </rPh>
    <rPh sb="10" eb="12">
      <t>ジョウキョウ</t>
    </rPh>
    <phoneticPr fontId="4"/>
  </si>
  <si>
    <t>総　　　　　　　　数</t>
  </si>
  <si>
    <t>除　　　　　　　　　却</t>
  </si>
  <si>
    <t>災　　　　　　　　　　害</t>
  </si>
  <si>
    <t>年 度</t>
    <rPh sb="0" eb="1">
      <t>ネンジ</t>
    </rPh>
    <rPh sb="2" eb="3">
      <t>ド</t>
    </rPh>
    <phoneticPr fontId="4"/>
  </si>
  <si>
    <t>建築物の数</t>
  </si>
  <si>
    <t>床面積の合計
（㎡）</t>
    <phoneticPr fontId="4"/>
  </si>
  <si>
    <t>年 度</t>
    <rPh sb="0" eb="3">
      <t>ネンド</t>
    </rPh>
    <phoneticPr fontId="4"/>
  </si>
  <si>
    <t>６．16　建築物状況</t>
    <rPh sb="5" eb="8">
      <t>ケンチクブツ</t>
    </rPh>
    <rPh sb="8" eb="10">
      <t>ジョウキョウ</t>
    </rPh>
    <phoneticPr fontId="4"/>
  </si>
  <si>
    <t>　(1)　棟　　数</t>
    <rPh sb="5" eb="6">
      <t>ムネ</t>
    </rPh>
    <rPh sb="8" eb="9">
      <t>スウ</t>
    </rPh>
    <phoneticPr fontId="4"/>
  </si>
  <si>
    <t>（各年１月１日現在）</t>
    <rPh sb="1" eb="2">
      <t>カク</t>
    </rPh>
    <rPh sb="2" eb="3">
      <t>カクネン</t>
    </rPh>
    <rPh sb="4" eb="5">
      <t>ガツ</t>
    </rPh>
    <rPh sb="6" eb="7">
      <t>ニチ</t>
    </rPh>
    <rPh sb="7" eb="9">
      <t>ゲンザイ</t>
    </rPh>
    <phoneticPr fontId="4"/>
  </si>
  <si>
    <t>年次・区分　　　　　　</t>
    <rPh sb="0" eb="2">
      <t>ネンジ</t>
    </rPh>
    <rPh sb="3" eb="5">
      <t>クブン</t>
    </rPh>
    <phoneticPr fontId="4"/>
  </si>
  <si>
    <t>平 成 29 年</t>
    <phoneticPr fontId="3"/>
  </si>
  <si>
    <t>　　23　区　計　(31年)</t>
    <rPh sb="12" eb="13">
      <t>ネン</t>
    </rPh>
    <phoneticPr fontId="4"/>
  </si>
  <si>
    <t xml:space="preserve"> 区 分　　　　　　　　　　　　　</t>
    <rPh sb="1" eb="2">
      <t>ク</t>
    </rPh>
    <rPh sb="3" eb="4">
      <t>ブン</t>
    </rPh>
    <phoneticPr fontId="4"/>
  </si>
  <si>
    <t>木　　　造</t>
    <rPh sb="0" eb="5">
      <t>モクゾウ</t>
    </rPh>
    <phoneticPr fontId="4"/>
  </si>
  <si>
    <t>専用住宅</t>
    <rPh sb="0" eb="2">
      <t>センヨウ</t>
    </rPh>
    <rPh sb="2" eb="4">
      <t>ジュウタク</t>
    </rPh>
    <phoneticPr fontId="4"/>
  </si>
  <si>
    <t>併用住宅</t>
    <rPh sb="0" eb="2">
      <t>ヘイヨウ</t>
    </rPh>
    <rPh sb="2" eb="4">
      <t>ジュウタク</t>
    </rPh>
    <phoneticPr fontId="4"/>
  </si>
  <si>
    <t>アパート</t>
    <phoneticPr fontId="4"/>
  </si>
  <si>
    <t>非　　木　　造</t>
    <rPh sb="0" eb="1">
      <t>ヒジョウ</t>
    </rPh>
    <rPh sb="3" eb="7">
      <t>モクゾウ</t>
    </rPh>
    <phoneticPr fontId="4"/>
  </si>
  <si>
    <t>事務所・店舗・百貨店</t>
    <rPh sb="0" eb="3">
      <t>ジムショ</t>
    </rPh>
    <rPh sb="4" eb="6">
      <t>テンポ</t>
    </rPh>
    <rPh sb="7" eb="10">
      <t>ヒャッカテン</t>
    </rPh>
    <phoneticPr fontId="4"/>
  </si>
  <si>
    <t>住宅・アパート</t>
    <rPh sb="0" eb="2">
      <t>ジュウタク</t>
    </rPh>
    <phoneticPr fontId="4"/>
  </si>
  <si>
    <t>病院・ホテル</t>
    <rPh sb="0" eb="2">
      <t>ビョウイン</t>
    </rPh>
    <phoneticPr fontId="4"/>
  </si>
  <si>
    <t>劇場・娯楽場等</t>
    <rPh sb="0" eb="2">
      <t>ゲキジョウ</t>
    </rPh>
    <rPh sb="3" eb="5">
      <t>ゴラク</t>
    </rPh>
    <rPh sb="5" eb="6">
      <t>バ</t>
    </rPh>
    <rPh sb="6" eb="7">
      <t>ラ</t>
    </rPh>
    <phoneticPr fontId="4"/>
  </si>
  <si>
    <t>銀行</t>
    <rPh sb="0" eb="2">
      <t>ギンコウ</t>
    </rPh>
    <phoneticPr fontId="4"/>
  </si>
  <si>
    <t>工場・倉庫・市場</t>
    <rPh sb="0" eb="2">
      <t>コウジョウ</t>
    </rPh>
    <rPh sb="3" eb="5">
      <t>ソウコ</t>
    </rPh>
    <rPh sb="6" eb="8">
      <t>シジョウ</t>
    </rPh>
    <phoneticPr fontId="4"/>
  </si>
  <si>
    <t>鉄　骨・鉄　筋</t>
    <rPh sb="0" eb="3">
      <t>テッコツ</t>
    </rPh>
    <rPh sb="4" eb="7">
      <t>テッキン</t>
    </rPh>
    <phoneticPr fontId="4"/>
  </si>
  <si>
    <t>　資料：東京都税務統計年報</t>
    <rPh sb="1" eb="3">
      <t>シリョウ</t>
    </rPh>
    <rPh sb="4" eb="7">
      <t>トウキョウト</t>
    </rPh>
    <rPh sb="7" eb="9">
      <t>ゼイム</t>
    </rPh>
    <rPh sb="9" eb="11">
      <t>トウケイ</t>
    </rPh>
    <rPh sb="11" eb="13">
      <t>ネンポウ</t>
    </rPh>
    <phoneticPr fontId="4"/>
  </si>
  <si>
    <t>（注）鉄骨・鉄筋は非木造の内数</t>
    <rPh sb="0" eb="1">
      <t>チュウ</t>
    </rPh>
    <rPh sb="2" eb="4">
      <t>テッコツ</t>
    </rPh>
    <rPh sb="5" eb="7">
      <t>テッキン</t>
    </rPh>
    <rPh sb="8" eb="9">
      <t>ヒジョウ</t>
    </rPh>
    <rPh sb="9" eb="11">
      <t>モクゾウ</t>
    </rPh>
    <rPh sb="12" eb="13">
      <t>ウチ</t>
    </rPh>
    <rPh sb="13" eb="14">
      <t>スウ</t>
    </rPh>
    <phoneticPr fontId="4"/>
  </si>
  <si>
    <t>　(2)　床　面　積</t>
    <rPh sb="5" eb="6">
      <t>ユカ</t>
    </rPh>
    <rPh sb="7" eb="8">
      <t>メン</t>
    </rPh>
    <rPh sb="9" eb="10">
      <t>セキ</t>
    </rPh>
    <phoneticPr fontId="4"/>
  </si>
  <si>
    <t>（単位：㎡、各年１月１日現在）</t>
    <rPh sb="1" eb="3">
      <t>タンイ</t>
    </rPh>
    <rPh sb="6" eb="7">
      <t>カク</t>
    </rPh>
    <rPh sb="7" eb="8">
      <t>カクネン</t>
    </rPh>
    <rPh sb="9" eb="10">
      <t>ガツ</t>
    </rPh>
    <rPh sb="11" eb="12">
      <t>ニチ</t>
    </rPh>
    <rPh sb="12" eb="14">
      <t>ゲンザイ</t>
    </rPh>
    <phoneticPr fontId="4"/>
  </si>
  <si>
    <t>非 　　木　　 造</t>
    <rPh sb="0" eb="1">
      <t>ヒジョウ</t>
    </rPh>
    <rPh sb="4" eb="9">
      <t>モクゾウ</t>
    </rPh>
    <phoneticPr fontId="4"/>
  </si>
  <si>
    <t>（注）鉄骨・鉄筋は非木造の内数</t>
    <phoneticPr fontId="22"/>
  </si>
  <si>
    <t>６．17　利用関係別着工住宅数（新設分のみ）</t>
    <rPh sb="5" eb="9">
      <t>リヨウカンケイ</t>
    </rPh>
    <rPh sb="9" eb="10">
      <t>ベツ</t>
    </rPh>
    <rPh sb="10" eb="12">
      <t>チャッコウ</t>
    </rPh>
    <rPh sb="12" eb="14">
      <t>ジュウタク</t>
    </rPh>
    <rPh sb="14" eb="15">
      <t>スウ</t>
    </rPh>
    <rPh sb="16" eb="18">
      <t>シンセツ</t>
    </rPh>
    <rPh sb="18" eb="19">
      <t>ブン</t>
    </rPh>
    <phoneticPr fontId="4"/>
  </si>
  <si>
    <t>　(1)　戸　　数</t>
    <rPh sb="5" eb="9">
      <t>コスウ</t>
    </rPh>
    <phoneticPr fontId="4"/>
  </si>
  <si>
    <t>年次・区分　　　　　　　</t>
    <rPh sb="0" eb="2">
      <t>ネンジ</t>
    </rPh>
    <rPh sb="3" eb="5">
      <t>クブン</t>
    </rPh>
    <phoneticPr fontId="4"/>
  </si>
  <si>
    <t>平成30年</t>
    <rPh sb="0" eb="2">
      <t>ヘイセイ</t>
    </rPh>
    <rPh sb="4" eb="5">
      <t>ネン</t>
    </rPh>
    <phoneticPr fontId="4"/>
  </si>
  <si>
    <t>令和元年</t>
    <rPh sb="0" eb="2">
      <t>レイワ</t>
    </rPh>
    <rPh sb="2" eb="3">
      <t>モト</t>
    </rPh>
    <rPh sb="3" eb="4">
      <t>ネン</t>
    </rPh>
    <phoneticPr fontId="22"/>
  </si>
  <si>
    <t>令和2年</t>
    <rPh sb="0" eb="2">
      <t>レイワ</t>
    </rPh>
    <rPh sb="3" eb="4">
      <t>ネン</t>
    </rPh>
    <phoneticPr fontId="22"/>
  </si>
  <si>
    <t>　　23　区　計　(令和2年)</t>
    <rPh sb="10" eb="12">
      <t>レイワ</t>
    </rPh>
    <rPh sb="13" eb="14">
      <t>ネン</t>
    </rPh>
    <phoneticPr fontId="4"/>
  </si>
  <si>
    <t>持家</t>
    <rPh sb="0" eb="2">
      <t>モチイエ</t>
    </rPh>
    <phoneticPr fontId="4"/>
  </si>
  <si>
    <t>貸家</t>
    <rPh sb="0" eb="1">
      <t>チンタイ</t>
    </rPh>
    <rPh sb="1" eb="2">
      <t>イエ</t>
    </rPh>
    <phoneticPr fontId="4"/>
  </si>
  <si>
    <t>給与住宅</t>
    <rPh sb="0" eb="2">
      <t>キュウヨ</t>
    </rPh>
    <rPh sb="2" eb="4">
      <t>ジュウタク</t>
    </rPh>
    <phoneticPr fontId="4"/>
  </si>
  <si>
    <t>分譲住宅</t>
    <rPh sb="0" eb="4">
      <t>ブンジョウジュウタク</t>
    </rPh>
    <phoneticPr fontId="4"/>
  </si>
  <si>
    <t>資料：国土交通省「住宅着工統計」調査</t>
    <rPh sb="0" eb="2">
      <t>シリョウ</t>
    </rPh>
    <rPh sb="3" eb="5">
      <t>コクド</t>
    </rPh>
    <rPh sb="5" eb="8">
      <t>コウツウショウ</t>
    </rPh>
    <rPh sb="16" eb="18">
      <t>チョウサ</t>
    </rPh>
    <phoneticPr fontId="4"/>
  </si>
  <si>
    <t>　(2)　床  面  積</t>
    <rPh sb="5" eb="12">
      <t>ユカメンセキ</t>
    </rPh>
    <phoneticPr fontId="4"/>
  </si>
  <si>
    <t>（単位：㎡、各年中）</t>
    <rPh sb="1" eb="3">
      <t>タンイ</t>
    </rPh>
    <rPh sb="6" eb="7">
      <t>カク</t>
    </rPh>
    <rPh sb="7" eb="8">
      <t>ネン</t>
    </rPh>
    <rPh sb="8" eb="9">
      <t>チュウ</t>
    </rPh>
    <phoneticPr fontId="4"/>
  </si>
  <si>
    <t>６．18　所有関係別住宅数</t>
    <rPh sb="5" eb="7">
      <t>ショユウ</t>
    </rPh>
    <rPh sb="7" eb="9">
      <t>カンケイ</t>
    </rPh>
    <rPh sb="9" eb="10">
      <t>ベツ</t>
    </rPh>
    <rPh sb="10" eb="12">
      <t>ジュウタク</t>
    </rPh>
    <rPh sb="12" eb="13">
      <t>スウ</t>
    </rPh>
    <phoneticPr fontId="4"/>
  </si>
  <si>
    <t>（各年10月１日現在）</t>
    <rPh sb="1" eb="2">
      <t>カク</t>
    </rPh>
    <rPh sb="2" eb="3">
      <t>ネン</t>
    </rPh>
    <rPh sb="3" eb="6">
      <t>１０ガツ</t>
    </rPh>
    <rPh sb="7" eb="8">
      <t>ニチ</t>
    </rPh>
    <rPh sb="8" eb="10">
      <t>ゲンザイ</t>
    </rPh>
    <phoneticPr fontId="4"/>
  </si>
  <si>
    <t>年次・区分　　　　　　　　　　　　</t>
    <rPh sb="0" eb="2">
      <t>ネンジ</t>
    </rPh>
    <rPh sb="3" eb="5">
      <t>クブン</t>
    </rPh>
    <phoneticPr fontId="4"/>
  </si>
  <si>
    <t>平成15年</t>
    <rPh sb="0" eb="2">
      <t>ヘイセイ</t>
    </rPh>
    <rPh sb="4" eb="5">
      <t>ネン</t>
    </rPh>
    <phoneticPr fontId="3"/>
  </si>
  <si>
    <t>借家</t>
    <rPh sb="0" eb="2">
      <t>シャクヤ</t>
    </rPh>
    <phoneticPr fontId="4"/>
  </si>
  <si>
    <t>公営・都市再生機構（公団）・公社</t>
    <rPh sb="0" eb="2">
      <t>コウエイ</t>
    </rPh>
    <rPh sb="3" eb="4">
      <t>ト</t>
    </rPh>
    <rPh sb="4" eb="5">
      <t>シ</t>
    </rPh>
    <rPh sb="5" eb="7">
      <t>サイセイ</t>
    </rPh>
    <rPh sb="7" eb="9">
      <t>キコウ</t>
    </rPh>
    <rPh sb="10" eb="12">
      <t>コウダン</t>
    </rPh>
    <rPh sb="14" eb="16">
      <t>コウシャ</t>
    </rPh>
    <phoneticPr fontId="4"/>
  </si>
  <si>
    <t>民営借家</t>
    <rPh sb="0" eb="2">
      <t>ミンエイ</t>
    </rPh>
    <rPh sb="2" eb="4">
      <t>シャクヤ</t>
    </rPh>
    <phoneticPr fontId="4"/>
  </si>
  <si>
    <t>店舗その他の併用住宅</t>
    <rPh sb="0" eb="2">
      <t>テンポ</t>
    </rPh>
    <rPh sb="4" eb="5">
      <t>タ</t>
    </rPh>
    <rPh sb="6" eb="8">
      <t>ヘイヨウ</t>
    </rPh>
    <rPh sb="8" eb="10">
      <t>ジュウタク</t>
    </rPh>
    <phoneticPr fontId="4"/>
  </si>
  <si>
    <t>不詳</t>
    <rPh sb="0" eb="2">
      <t>フショウ</t>
    </rPh>
    <phoneticPr fontId="4"/>
  </si>
  <si>
    <t>　資料：住宅・土地統計調査</t>
    <phoneticPr fontId="4"/>
  </si>
  <si>
    <t>グラフ用</t>
    <rPh sb="3" eb="4">
      <t>ヨウ</t>
    </rPh>
    <phoneticPr fontId="4"/>
  </si>
  <si>
    <t>平成15年</t>
    <rPh sb="0" eb="2">
      <t>ヘイセイ</t>
    </rPh>
    <rPh sb="4" eb="5">
      <t>ネン</t>
    </rPh>
    <phoneticPr fontId="4"/>
  </si>
  <si>
    <t>平成20年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</si>
  <si>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</si>
  <si>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店舗その他</t>
    <rPh sb="0" eb="2">
      <t>テンポ</t>
    </rPh>
    <rPh sb="4" eb="5">
      <t>タ</t>
    </rPh>
    <phoneticPr fontId="4"/>
  </si>
  <si>
    <t>所有関係別住宅数</t>
    <rPh sb="0" eb="2">
      <t>ショユウ</t>
    </rPh>
    <rPh sb="2" eb="4">
      <t>カンケイ</t>
    </rPh>
    <rPh sb="4" eb="5">
      <t>ベツ</t>
    </rPh>
    <rPh sb="5" eb="7">
      <t>ジュウタク</t>
    </rPh>
    <rPh sb="7" eb="8">
      <t>スウ</t>
    </rPh>
    <phoneticPr fontId="4"/>
  </si>
  <si>
    <t>６．19　公共賃貸住宅数</t>
    <rPh sb="5" eb="7">
      <t>コウキョウ</t>
    </rPh>
    <rPh sb="7" eb="9">
      <t>チンタイ</t>
    </rPh>
    <rPh sb="9" eb="11">
      <t>ジュウタク</t>
    </rPh>
    <rPh sb="11" eb="12">
      <t>スウ</t>
    </rPh>
    <phoneticPr fontId="4"/>
  </si>
  <si>
    <t>（各年度末現在）</t>
    <rPh sb="1" eb="2">
      <t>カク</t>
    </rPh>
    <rPh sb="2" eb="3">
      <t>ネンチュウ</t>
    </rPh>
    <rPh sb="3" eb="4">
      <t>ド</t>
    </rPh>
    <rPh sb="4" eb="5">
      <t>マツ</t>
    </rPh>
    <rPh sb="5" eb="7">
      <t>ゲンザイ</t>
    </rPh>
    <phoneticPr fontId="4"/>
  </si>
  <si>
    <t>区　立</t>
    <rPh sb="0" eb="3">
      <t>クリツ</t>
    </rPh>
    <phoneticPr fontId="4"/>
  </si>
  <si>
    <t>区　営</t>
    <rPh sb="0" eb="1">
      <t>ク</t>
    </rPh>
    <rPh sb="2" eb="3">
      <t>エイギョウ</t>
    </rPh>
    <phoneticPr fontId="4"/>
  </si>
  <si>
    <t>高齢者</t>
    <rPh sb="0" eb="3">
      <t>コウレイシャ</t>
    </rPh>
    <phoneticPr fontId="4"/>
  </si>
  <si>
    <t>高齢者向け優良賃貸</t>
    <rPh sb="0" eb="3">
      <t>コウレイシャ</t>
    </rPh>
    <rPh sb="3" eb="4">
      <t>ム</t>
    </rPh>
    <phoneticPr fontId="4"/>
  </si>
  <si>
    <t>区　民</t>
    <rPh sb="0" eb="3">
      <t>クミン</t>
    </rPh>
    <phoneticPr fontId="4"/>
  </si>
  <si>
    <t>年 度</t>
    <rPh sb="0" eb="1">
      <t>ネン</t>
    </rPh>
    <rPh sb="2" eb="3">
      <t>ド</t>
    </rPh>
    <phoneticPr fontId="4"/>
  </si>
  <si>
    <t>平成  28</t>
    <phoneticPr fontId="4"/>
  </si>
  <si>
    <t xml:space="preserve"> 0</t>
  </si>
  <si>
    <t xml:space="preserve"> 0</t>
    <phoneticPr fontId="3"/>
  </si>
  <si>
    <t>借上型区民</t>
    <rPh sb="0" eb="2">
      <t>カリア</t>
    </rPh>
    <rPh sb="2" eb="3">
      <t>ガタ</t>
    </rPh>
    <phoneticPr fontId="4"/>
  </si>
  <si>
    <t>仮住宅</t>
    <rPh sb="0" eb="1">
      <t>カリ</t>
    </rPh>
    <rPh sb="1" eb="3">
      <t>ジュウタク</t>
    </rPh>
    <phoneticPr fontId="4"/>
  </si>
  <si>
    <t>都営</t>
    <rPh sb="0" eb="1">
      <t>ミヤコ</t>
    </rPh>
    <rPh sb="1" eb="2">
      <t>エイギョウ</t>
    </rPh>
    <phoneticPr fontId="4"/>
  </si>
  <si>
    <t>都民</t>
    <rPh sb="0" eb="1">
      <t>ミヤコ</t>
    </rPh>
    <rPh sb="1" eb="2">
      <t>タミ</t>
    </rPh>
    <phoneticPr fontId="4"/>
  </si>
  <si>
    <t>公　社</t>
    <rPh sb="0" eb="3">
      <t>コウシャ</t>
    </rPh>
    <phoneticPr fontId="4"/>
  </si>
  <si>
    <t>ＵＲ賃貸</t>
    <rPh sb="2" eb="4">
      <t>チンタイ</t>
    </rPh>
    <phoneticPr fontId="4"/>
  </si>
  <si>
    <t>　0</t>
    <phoneticPr fontId="3"/>
  </si>
  <si>
    <t>　資料：環境まちづくり部住宅課</t>
    <rPh sb="1" eb="3">
      <t>シリョウ</t>
    </rPh>
    <rPh sb="4" eb="6">
      <t>カンキョウ</t>
    </rPh>
    <rPh sb="11" eb="12">
      <t>ブ</t>
    </rPh>
    <rPh sb="12" eb="14">
      <t>ジュウタク</t>
    </rPh>
    <rPh sb="14" eb="15">
      <t>カ</t>
    </rPh>
    <phoneticPr fontId="4"/>
  </si>
  <si>
    <t xml:space="preserve">　 </t>
    <phoneticPr fontId="4"/>
  </si>
  <si>
    <t xml:space="preserve">             （注）都営住宅は、シルバーピア39戸を含む　</t>
    <phoneticPr fontId="4"/>
  </si>
  <si>
    <t xml:space="preserve">             （注）都民住宅は、都施行型、指定法人管理型（民間）及び公社施行型である</t>
    <phoneticPr fontId="4"/>
  </si>
  <si>
    <t>６．20　建築紛争発生に伴う相談内容内訳</t>
    <rPh sb="5" eb="7">
      <t>ケンチク</t>
    </rPh>
    <rPh sb="7" eb="9">
      <t>フンソウ</t>
    </rPh>
    <rPh sb="9" eb="11">
      <t>ハッセイ</t>
    </rPh>
    <rPh sb="12" eb="13">
      <t>トモナ</t>
    </rPh>
    <rPh sb="14" eb="16">
      <t>ソウダン</t>
    </rPh>
    <rPh sb="16" eb="18">
      <t>ナイヨウ</t>
    </rPh>
    <rPh sb="18" eb="20">
      <t>ウチワケ</t>
    </rPh>
    <phoneticPr fontId="4"/>
  </si>
  <si>
    <t>（各年度中）</t>
    <rPh sb="1" eb="2">
      <t>カク</t>
    </rPh>
    <rPh sb="2" eb="4">
      <t>ネンド</t>
    </rPh>
    <rPh sb="4" eb="5">
      <t>チュウ</t>
    </rPh>
    <phoneticPr fontId="4"/>
  </si>
  <si>
    <t>工　事　被　害</t>
    <rPh sb="0" eb="3">
      <t>コウジ</t>
    </rPh>
    <rPh sb="4" eb="7">
      <t>ヒガイ</t>
    </rPh>
    <phoneticPr fontId="4"/>
  </si>
  <si>
    <t>日　照　阻　害</t>
    <rPh sb="0" eb="1">
      <t>ニッショウ</t>
    </rPh>
    <rPh sb="2" eb="3">
      <t>テ</t>
    </rPh>
    <rPh sb="4" eb="7">
      <t>ソガイ</t>
    </rPh>
    <phoneticPr fontId="4"/>
  </si>
  <si>
    <t>プライバシー</t>
    <phoneticPr fontId="4"/>
  </si>
  <si>
    <t>そ　　の　　他</t>
    <rPh sb="0" eb="7">
      <t>ソノタ</t>
    </rPh>
    <phoneticPr fontId="4"/>
  </si>
  <si>
    <t>合　　　　　計</t>
    <rPh sb="0" eb="7">
      <t>ゴウケイ</t>
    </rPh>
    <phoneticPr fontId="4"/>
  </si>
  <si>
    <t>圧　　迫　　感</t>
    <rPh sb="0" eb="7">
      <t>アッパクカン</t>
    </rPh>
    <phoneticPr fontId="4"/>
  </si>
  <si>
    <t>　資料：環境まちづくり部環境まちづくり総務課</t>
    <rPh sb="1" eb="3">
      <t>シリョウ</t>
    </rPh>
    <rPh sb="4" eb="6">
      <t>カンキョウ</t>
    </rPh>
    <rPh sb="11" eb="12">
      <t>ブ</t>
    </rPh>
    <rPh sb="12" eb="14">
      <t>カンキョウ</t>
    </rPh>
    <rPh sb="19" eb="21">
      <t>ソウム</t>
    </rPh>
    <rPh sb="21" eb="22">
      <t>カ</t>
    </rPh>
    <phoneticPr fontId="4"/>
  </si>
  <si>
    <t>年度</t>
    <rPh sb="0" eb="2">
      <t>ネンド</t>
    </rPh>
    <phoneticPr fontId="4"/>
  </si>
  <si>
    <t>地区計画制度適用地区数</t>
    <rPh sb="0" eb="2">
      <t>チク</t>
    </rPh>
    <rPh sb="2" eb="4">
      <t>ケイカク</t>
    </rPh>
    <rPh sb="4" eb="6">
      <t>セイド</t>
    </rPh>
    <rPh sb="6" eb="8">
      <t>テキヨウ</t>
    </rPh>
    <rPh sb="8" eb="10">
      <t>チク</t>
    </rPh>
    <rPh sb="10" eb="11">
      <t>スウ</t>
    </rPh>
    <phoneticPr fontId="4"/>
  </si>
  <si>
    <t>地区計画制度適用地域面積（㎡）</t>
    <rPh sb="0" eb="2">
      <t>チク</t>
    </rPh>
    <rPh sb="2" eb="4">
      <t>ケイカク</t>
    </rPh>
    <rPh sb="4" eb="6">
      <t>セイド</t>
    </rPh>
    <rPh sb="6" eb="8">
      <t>テキヨウ</t>
    </rPh>
    <rPh sb="8" eb="10">
      <t>チイキ</t>
    </rPh>
    <rPh sb="10" eb="12">
      <t>メンセキ</t>
    </rPh>
    <phoneticPr fontId="4"/>
  </si>
  <si>
    <t>　　　（各年度末現在）</t>
    <rPh sb="4" eb="5">
      <t>カク</t>
    </rPh>
    <rPh sb="5" eb="6">
      <t>ネン</t>
    </rPh>
    <rPh sb="6" eb="8">
      <t>ドマツ</t>
    </rPh>
    <rPh sb="8" eb="10">
      <t>ゲンザイ</t>
    </rPh>
    <phoneticPr fontId="4"/>
  </si>
  <si>
    <t>６．22　地区計画制度適用地域面積・地区数</t>
    <rPh sb="5" eb="7">
      <t>チク</t>
    </rPh>
    <rPh sb="7" eb="9">
      <t>ケイカク</t>
    </rPh>
    <rPh sb="9" eb="11">
      <t>セイド</t>
    </rPh>
    <rPh sb="11" eb="13">
      <t>テキヨウ</t>
    </rPh>
    <rPh sb="13" eb="15">
      <t>チイキ</t>
    </rPh>
    <rPh sb="15" eb="17">
      <t>メンセキ</t>
    </rPh>
    <rPh sb="18" eb="20">
      <t>チク</t>
    </rPh>
    <rPh sb="20" eb="21">
      <t>スウ</t>
    </rPh>
    <phoneticPr fontId="4"/>
  </si>
  <si>
    <t>資料：土地鑑定委員会公示</t>
    <rPh sb="0" eb="2">
      <t>シリョウ</t>
    </rPh>
    <rPh sb="3" eb="5">
      <t>トチ</t>
    </rPh>
    <rPh sb="5" eb="7">
      <t>カンテイ</t>
    </rPh>
    <rPh sb="7" eb="10">
      <t>イインカイ</t>
    </rPh>
    <rPh sb="10" eb="12">
      <t>コウジ</t>
    </rPh>
    <phoneticPr fontId="4"/>
  </si>
  <si>
    <t>平 　　　　均　　　　　値</t>
    <rPh sb="0" eb="13">
      <t>ヘイキンチ</t>
    </rPh>
    <phoneticPr fontId="4"/>
  </si>
  <si>
    <t>件　　　　　　　 　　　数</t>
    <rPh sb="0" eb="13">
      <t>ケンスウ</t>
    </rPh>
    <phoneticPr fontId="4"/>
  </si>
  <si>
    <t>麹町５－７－１外</t>
  </si>
  <si>
    <t>5-51</t>
    <phoneticPr fontId="4"/>
  </si>
  <si>
    <t>紀尾井町１－４外</t>
  </si>
  <si>
    <t>5-50</t>
    <phoneticPr fontId="4"/>
  </si>
  <si>
    <t>一番町１６－３</t>
  </si>
  <si>
    <t>-7</t>
    <phoneticPr fontId="4"/>
  </si>
  <si>
    <t>平河町２－２－２３</t>
    <phoneticPr fontId="4"/>
  </si>
  <si>
    <t>-6</t>
    <phoneticPr fontId="4"/>
  </si>
  <si>
    <t>九段北２－６－２６</t>
  </si>
  <si>
    <t>-5</t>
  </si>
  <si>
    <t>富士見１－８－６</t>
  </si>
  <si>
    <t>-4</t>
    <phoneticPr fontId="4"/>
  </si>
  <si>
    <t>六番町６－１外</t>
    <phoneticPr fontId="4"/>
  </si>
  <si>
    <t>-3</t>
  </si>
  <si>
    <t>紀尾井町３－２７外</t>
  </si>
  <si>
    <t>三番町６－２５</t>
  </si>
  <si>
    <t>-1</t>
  </si>
  <si>
    <t>令 和  2 年</t>
    <rPh sb="0" eb="1">
      <t>レイ</t>
    </rPh>
    <rPh sb="2" eb="3">
      <t>ワ</t>
    </rPh>
    <rPh sb="7" eb="8">
      <t>ネン</t>
    </rPh>
    <phoneticPr fontId="22"/>
  </si>
  <si>
    <t>平 成 31 年</t>
    <phoneticPr fontId="3"/>
  </si>
  <si>
    <t>所在地及び地番</t>
    <rPh sb="0" eb="3">
      <t>ショザイチ</t>
    </rPh>
    <rPh sb="3" eb="4">
      <t>オヨ</t>
    </rPh>
    <rPh sb="5" eb="7">
      <t>チバン</t>
    </rPh>
    <phoneticPr fontId="4"/>
  </si>
  <si>
    <t>標準地番号</t>
    <rPh sb="0" eb="2">
      <t>ヒョウジュンチ</t>
    </rPh>
    <rPh sb="2" eb="3">
      <t>チ</t>
    </rPh>
    <rPh sb="3" eb="5">
      <t>バンゴウ</t>
    </rPh>
    <phoneticPr fontId="4"/>
  </si>
  <si>
    <t>（単位：千円／㎡ 、価格判定基準日：各年１月１日）</t>
    <rPh sb="1" eb="3">
      <t>タンイ</t>
    </rPh>
    <rPh sb="10" eb="12">
      <t>カカク</t>
    </rPh>
    <rPh sb="12" eb="14">
      <t>ハンテイ</t>
    </rPh>
    <rPh sb="14" eb="17">
      <t>キジュンビ</t>
    </rPh>
    <rPh sb="18" eb="19">
      <t>カク</t>
    </rPh>
    <rPh sb="19" eb="20">
      <t>ネン</t>
    </rPh>
    <rPh sb="21" eb="22">
      <t>ガツ</t>
    </rPh>
    <rPh sb="23" eb="24">
      <t>ニチ</t>
    </rPh>
    <phoneticPr fontId="4"/>
  </si>
  <si>
    <t>　(1)　住居地域</t>
    <rPh sb="5" eb="7">
      <t>ジュウキョ</t>
    </rPh>
    <rPh sb="7" eb="9">
      <t>チイキ</t>
    </rPh>
    <phoneticPr fontId="4"/>
  </si>
  <si>
    <t>６．25　地価公示価格</t>
    <rPh sb="5" eb="7">
      <t>チカ</t>
    </rPh>
    <rPh sb="7" eb="9">
      <t>コウジ</t>
    </rPh>
    <rPh sb="9" eb="11">
      <t>カカク</t>
    </rPh>
    <phoneticPr fontId="4"/>
  </si>
  <si>
    <t>（注）（　）内は前年度以前の標準地</t>
    <rPh sb="6" eb="7">
      <t>ナイ</t>
    </rPh>
    <rPh sb="8" eb="11">
      <t>ゼンネンド</t>
    </rPh>
    <rPh sb="11" eb="13">
      <t>イゼン</t>
    </rPh>
    <rPh sb="14" eb="16">
      <t>ヒョウジュン</t>
    </rPh>
    <rPh sb="16" eb="17">
      <t>チ</t>
    </rPh>
    <phoneticPr fontId="22"/>
  </si>
  <si>
    <t>永田町２－２７－１</t>
    <phoneticPr fontId="4"/>
  </si>
  <si>
    <t>5-54</t>
    <phoneticPr fontId="22"/>
  </si>
  <si>
    <t>-</t>
    <phoneticPr fontId="3"/>
  </si>
  <si>
    <t>-</t>
  </si>
  <si>
    <t>丸の内１－１－１２外</t>
    <rPh sb="0" eb="1">
      <t>マル</t>
    </rPh>
    <rPh sb="2" eb="3">
      <t>ウチ</t>
    </rPh>
    <phoneticPr fontId="4"/>
  </si>
  <si>
    <t>（5-52）</t>
    <phoneticPr fontId="4"/>
  </si>
  <si>
    <t>有楽町１－１４－１６外</t>
  </si>
  <si>
    <t>5-48</t>
    <phoneticPr fontId="4"/>
  </si>
  <si>
    <t>内幸町１－４外</t>
    <phoneticPr fontId="4"/>
  </si>
  <si>
    <t>5-46</t>
    <phoneticPr fontId="4"/>
  </si>
  <si>
    <t>内幸町２－２２－２</t>
  </si>
  <si>
    <t>5-38</t>
    <phoneticPr fontId="4"/>
  </si>
  <si>
    <t>大手町１－３－３外</t>
  </si>
  <si>
    <t>5-30</t>
    <phoneticPr fontId="4"/>
  </si>
  <si>
    <t>有楽町１－１２－２</t>
  </si>
  <si>
    <t>5-25</t>
  </si>
  <si>
    <t>内幸町１－１－９</t>
  </si>
  <si>
    <t>5-23</t>
  </si>
  <si>
    <t>大手町２－４－２外</t>
    <rPh sb="8" eb="9">
      <t>ホカ</t>
    </rPh>
    <phoneticPr fontId="4"/>
  </si>
  <si>
    <t>5-21</t>
    <phoneticPr fontId="4"/>
  </si>
  <si>
    <t>丸の内３－２外</t>
    <rPh sb="0" eb="1">
      <t>マル</t>
    </rPh>
    <rPh sb="2" eb="3">
      <t>ウチ</t>
    </rPh>
    <rPh sb="6" eb="7">
      <t>ソト</t>
    </rPh>
    <phoneticPr fontId="4"/>
  </si>
  <si>
    <t>5-19</t>
    <phoneticPr fontId="4"/>
  </si>
  <si>
    <t>永田町２－８１－１外</t>
    <rPh sb="9" eb="10">
      <t>ホカ</t>
    </rPh>
    <phoneticPr fontId="4"/>
  </si>
  <si>
    <t>5-14</t>
    <phoneticPr fontId="4"/>
  </si>
  <si>
    <t>霞が関１－１１外</t>
  </si>
  <si>
    <t>5-12</t>
  </si>
  <si>
    <t>丸の内２－２－１外</t>
  </si>
  <si>
    <t>5-2</t>
    <phoneticPr fontId="4"/>
  </si>
  <si>
    <t>大手町１－１１外</t>
  </si>
  <si>
    <t>5-1</t>
    <phoneticPr fontId="4"/>
  </si>
  <si>
    <t>（単位：千円／㎡ 、価格判定基準日：各年１月１日）</t>
    <phoneticPr fontId="4"/>
  </si>
  <si>
    <t>　　　◆　業務特化地区</t>
    <rPh sb="5" eb="7">
      <t>ギョウム</t>
    </rPh>
    <rPh sb="7" eb="8">
      <t>トク</t>
    </rPh>
    <rPh sb="8" eb="9">
      <t>カ</t>
    </rPh>
    <rPh sb="9" eb="11">
      <t>チク</t>
    </rPh>
    <phoneticPr fontId="4"/>
  </si>
  <si>
    <t>神田神保町１－２０－６</t>
    <rPh sb="0" eb="2">
      <t>カンダ</t>
    </rPh>
    <rPh sb="2" eb="5">
      <t>ジンボウチョウ</t>
    </rPh>
    <phoneticPr fontId="22"/>
  </si>
  <si>
    <t>5-53</t>
    <phoneticPr fontId="22"/>
  </si>
  <si>
    <t>外神田２－６０－１外</t>
    <rPh sb="0" eb="3">
      <t>ソトカンダ</t>
    </rPh>
    <phoneticPr fontId="22"/>
  </si>
  <si>
    <t>5-52</t>
    <phoneticPr fontId="22"/>
  </si>
  <si>
    <t>神田紺屋町４７－１</t>
  </si>
  <si>
    <t>5-49</t>
    <phoneticPr fontId="4"/>
  </si>
  <si>
    <t>内神田１－３１－６</t>
  </si>
  <si>
    <t>5-47</t>
    <phoneticPr fontId="4"/>
  </si>
  <si>
    <t>神田佐久間町３－２４－３外</t>
    <phoneticPr fontId="3"/>
  </si>
  <si>
    <t>5-45</t>
    <phoneticPr fontId="4"/>
  </si>
  <si>
    <t>神田駿河台３－３－１７</t>
    <phoneticPr fontId="4"/>
  </si>
  <si>
    <t>5-43</t>
    <phoneticPr fontId="4"/>
  </si>
  <si>
    <t>神田錦町３－１８－３外</t>
    <rPh sb="10" eb="11">
      <t>ホカ</t>
    </rPh>
    <phoneticPr fontId="4"/>
  </si>
  <si>
    <t>5-42</t>
    <phoneticPr fontId="4"/>
  </si>
  <si>
    <t>神田錦町１－６－１外</t>
    <rPh sb="2" eb="3">
      <t>ニシキ</t>
    </rPh>
    <rPh sb="9" eb="10">
      <t>ホカ</t>
    </rPh>
    <phoneticPr fontId="4"/>
  </si>
  <si>
    <t>5-41</t>
    <phoneticPr fontId="4"/>
  </si>
  <si>
    <t>外神田５－５１－３外</t>
  </si>
  <si>
    <t>5-39</t>
  </si>
  <si>
    <t>外神田１－５６－２</t>
  </si>
  <si>
    <t>5-37</t>
  </si>
  <si>
    <t>東神田３－６－２</t>
  </si>
  <si>
    <t>5-35</t>
  </si>
  <si>
    <t>神田猿楽町２－４－２</t>
    <rPh sb="0" eb="2">
      <t>カンダ</t>
    </rPh>
    <phoneticPr fontId="4"/>
  </si>
  <si>
    <t>5-34</t>
  </si>
  <si>
    <t>神田司町２－１９－２５</t>
  </si>
  <si>
    <t>5-33</t>
  </si>
  <si>
    <t>内神田２－９－１５</t>
  </si>
  <si>
    <t>5-31</t>
    <phoneticPr fontId="4"/>
  </si>
  <si>
    <t>神田神保町２－２－１５</t>
  </si>
  <si>
    <t>5-27</t>
  </si>
  <si>
    <t>神田駿河台２－１－４７</t>
  </si>
  <si>
    <t>5-26</t>
    <phoneticPr fontId="4"/>
  </si>
  <si>
    <t>鍛冶町２－２－２８</t>
  </si>
  <si>
    <t>5-24</t>
  </si>
  <si>
    <t>神田相生町１０１外</t>
    <phoneticPr fontId="4"/>
  </si>
  <si>
    <t>5-22</t>
    <phoneticPr fontId="4"/>
  </si>
  <si>
    <t>神田三崎町３－５－８外</t>
    <rPh sb="0" eb="2">
      <t>カンダ</t>
    </rPh>
    <phoneticPr fontId="4"/>
  </si>
  <si>
    <t>5-18</t>
    <phoneticPr fontId="4"/>
  </si>
  <si>
    <t>一ツ橋２－９－１７</t>
  </si>
  <si>
    <t>5-17</t>
  </si>
  <si>
    <t>神田神保町１－２９－３外</t>
  </si>
  <si>
    <t>5-16</t>
    <phoneticPr fontId="4"/>
  </si>
  <si>
    <t>岩本町２－１７２－３</t>
  </si>
  <si>
    <t>5-13</t>
  </si>
  <si>
    <t>神田三崎町３－７－８外</t>
    <rPh sb="0" eb="2">
      <t>カンダ</t>
    </rPh>
    <phoneticPr fontId="4"/>
  </si>
  <si>
    <t>5- 8</t>
  </si>
  <si>
    <t>神田小川町１－１－１外</t>
    <phoneticPr fontId="4"/>
  </si>
  <si>
    <t>5- 7</t>
    <phoneticPr fontId="4"/>
  </si>
  <si>
    <t>外神田２－９－１外</t>
  </si>
  <si>
    <t>5- 6</t>
    <phoneticPr fontId="4"/>
  </si>
  <si>
    <t>外神田３－４７－６</t>
  </si>
  <si>
    <t>5- 5</t>
  </si>
  <si>
    <t>神田岩本町１－２外</t>
  </si>
  <si>
    <t>5- 4</t>
  </si>
  <si>
    <t>神田錦町２－７－１５</t>
  </si>
  <si>
    <t>5- 3</t>
    <phoneticPr fontId="4"/>
  </si>
  <si>
    <t>　　　◆　神田地区</t>
    <rPh sb="5" eb="7">
      <t>カンダ</t>
    </rPh>
    <rPh sb="7" eb="9">
      <t>チク</t>
    </rPh>
    <phoneticPr fontId="4"/>
  </si>
  <si>
    <t>九段南４－１１－１０外</t>
  </si>
  <si>
    <t>5-44</t>
    <phoneticPr fontId="4"/>
  </si>
  <si>
    <t>一番町１３－８</t>
  </si>
  <si>
    <t>5-40</t>
  </si>
  <si>
    <t>平河町１－１－６</t>
  </si>
  <si>
    <t>5-36</t>
  </si>
  <si>
    <t>九段北４－２－８</t>
  </si>
  <si>
    <t>5-32</t>
  </si>
  <si>
    <t>麹町４－４－２</t>
  </si>
  <si>
    <t>5-29</t>
  </si>
  <si>
    <t>九段北４－８－３７外</t>
    <phoneticPr fontId="4"/>
  </si>
  <si>
    <t>5-28</t>
  </si>
  <si>
    <t>飯田橋３－２５－２外</t>
    <phoneticPr fontId="4"/>
  </si>
  <si>
    <t>5-20</t>
  </si>
  <si>
    <t>二番町３－４</t>
  </si>
  <si>
    <t>5-15</t>
  </si>
  <si>
    <t>飯田橋４－１１－８</t>
  </si>
  <si>
    <t>5-11</t>
  </si>
  <si>
    <t>九段南２－１－２外</t>
  </si>
  <si>
    <t>5-10</t>
  </si>
  <si>
    <t>麹町１－１２－６外</t>
  </si>
  <si>
    <t>5-9</t>
  </si>
  <si>
    <t>　　　◆　麹町地区</t>
    <rPh sb="5" eb="7">
      <t>コウジマチ</t>
    </rPh>
    <rPh sb="7" eb="9">
      <t>チク</t>
    </rPh>
    <phoneticPr fontId="4"/>
  </si>
  <si>
    <t>　(2)　商業地域　</t>
    <rPh sb="5" eb="7">
      <t>ショウギョウ</t>
    </rPh>
    <rPh sb="7" eb="9">
      <t>チイキ</t>
    </rPh>
    <phoneticPr fontId="4"/>
  </si>
  <si>
    <t>　資料：土地鑑定委員会公示</t>
    <rPh sb="1" eb="3">
      <t>シリョウ</t>
    </rPh>
    <rPh sb="4" eb="6">
      <t>トチ</t>
    </rPh>
    <rPh sb="6" eb="8">
      <t>カンテイ</t>
    </rPh>
    <rPh sb="8" eb="11">
      <t>イインカイ</t>
    </rPh>
    <rPh sb="11" eb="13">
      <t>コウジ</t>
    </rPh>
    <phoneticPr fontId="4"/>
  </si>
  <si>
    <t>　　　　　　　　業　務　特　化　地　域</t>
  </si>
  <si>
    <t>　　　　　　　　　　　神　田　地　区</t>
  </si>
  <si>
    <t>　　　　　　　　　　　麹　町　地　区</t>
  </si>
  <si>
    <t>　　　　　　　　業　務　特　化　地　域　以　外</t>
  </si>
  <si>
    <t>　　　　　商　業　地　域</t>
  </si>
  <si>
    <t>　　　　　住　居　地　域</t>
  </si>
  <si>
    <t>　　千　 代　 田　 区　 全　 域</t>
  </si>
  <si>
    <t xml:space="preserve"> 区 分</t>
    <rPh sb="1" eb="4">
      <t>クブン</t>
    </rPh>
    <phoneticPr fontId="4"/>
  </si>
  <si>
    <t>令 和  2 年</t>
    <phoneticPr fontId="3"/>
  </si>
  <si>
    <t>平 成 31 年</t>
    <phoneticPr fontId="4"/>
  </si>
  <si>
    <t xml:space="preserve">年 次 </t>
    <rPh sb="0" eb="3">
      <t>ネンジ</t>
    </rPh>
    <phoneticPr fontId="4"/>
  </si>
  <si>
    <t>　(3)　平均値のまとめ</t>
    <rPh sb="5" eb="8">
      <t>ヘイキンチ</t>
    </rPh>
    <phoneticPr fontId="4"/>
  </si>
  <si>
    <t>６．23　用途地域の種類及び面積</t>
    <rPh sb="5" eb="7">
      <t>ヨウト</t>
    </rPh>
    <rPh sb="7" eb="9">
      <t>チイキ</t>
    </rPh>
    <rPh sb="10" eb="12">
      <t>シュルイ</t>
    </rPh>
    <rPh sb="12" eb="13">
      <t>オヨ</t>
    </rPh>
    <rPh sb="14" eb="16">
      <t>メンセキ</t>
    </rPh>
    <phoneticPr fontId="4"/>
  </si>
  <si>
    <t>（単位：ha、各年４月１日現在）</t>
    <rPh sb="1" eb="3">
      <t>タンイ</t>
    </rPh>
    <rPh sb="7" eb="8">
      <t>カク</t>
    </rPh>
    <rPh sb="8" eb="9">
      <t>カクネン</t>
    </rPh>
    <rPh sb="10" eb="11">
      <t>ガツ</t>
    </rPh>
    <rPh sb="12" eb="13">
      <t>ニチ</t>
    </rPh>
    <rPh sb="13" eb="15">
      <t>ゲンザイ</t>
    </rPh>
    <phoneticPr fontId="4"/>
  </si>
  <si>
    <t>平成30年</t>
  </si>
  <si>
    <t>令和2年</t>
    <rPh sb="0" eb="2">
      <t>レイワ</t>
    </rPh>
    <rPh sb="3" eb="4">
      <t>ネン</t>
    </rPh>
    <phoneticPr fontId="3"/>
  </si>
  <si>
    <t>23 区 計 (2年)</t>
    <rPh sb="9" eb="10">
      <t>ネン</t>
    </rPh>
    <phoneticPr fontId="4"/>
  </si>
  <si>
    <t>区 分</t>
    <rPh sb="0" eb="3">
      <t>クブン</t>
    </rPh>
    <phoneticPr fontId="4"/>
  </si>
  <si>
    <t>構成比</t>
    <rPh sb="0" eb="1">
      <t>カマエ</t>
    </rPh>
    <rPh sb="1" eb="2">
      <t>シゲル</t>
    </rPh>
    <rPh sb="2" eb="3">
      <t>ヒ</t>
    </rPh>
    <phoneticPr fontId="4"/>
  </si>
  <si>
    <t>第１種低層住居専用地域</t>
    <rPh sb="0" eb="1">
      <t>ダイ</t>
    </rPh>
    <rPh sb="2" eb="3">
      <t>シュ</t>
    </rPh>
    <rPh sb="3" eb="5">
      <t>テイソウ</t>
    </rPh>
    <rPh sb="5" eb="7">
      <t>ジュウキョ</t>
    </rPh>
    <rPh sb="7" eb="9">
      <t>センヨウ</t>
    </rPh>
    <rPh sb="9" eb="11">
      <t>チイキ</t>
    </rPh>
    <phoneticPr fontId="4"/>
  </si>
  <si>
    <t xml:space="preserve">- </t>
    <phoneticPr fontId="4"/>
  </si>
  <si>
    <t>第２種低層住居専用地域</t>
    <rPh sb="0" eb="1">
      <t>ダイ</t>
    </rPh>
    <rPh sb="2" eb="3">
      <t>シュ</t>
    </rPh>
    <rPh sb="3" eb="5">
      <t>テイソウ</t>
    </rPh>
    <rPh sb="5" eb="7">
      <t>ジュウキョ</t>
    </rPh>
    <rPh sb="7" eb="9">
      <t>センヨウ</t>
    </rPh>
    <rPh sb="9" eb="11">
      <t>チイキ</t>
    </rPh>
    <phoneticPr fontId="4"/>
  </si>
  <si>
    <t>第１種中高層住居専用地域</t>
    <rPh sb="0" eb="1">
      <t>ダイ</t>
    </rPh>
    <rPh sb="2" eb="3">
      <t>シュ</t>
    </rPh>
    <rPh sb="3" eb="4">
      <t>チュウ</t>
    </rPh>
    <rPh sb="4" eb="5">
      <t>タカ</t>
    </rPh>
    <rPh sb="5" eb="6">
      <t>テイソウ</t>
    </rPh>
    <rPh sb="6" eb="8">
      <t>ジュウキョ</t>
    </rPh>
    <rPh sb="8" eb="10">
      <t>センヨウ</t>
    </rPh>
    <rPh sb="10" eb="12">
      <t>チイキ</t>
    </rPh>
    <phoneticPr fontId="4"/>
  </si>
  <si>
    <t>第２種中高層住居専用地域</t>
    <rPh sb="0" eb="1">
      <t>ダイ</t>
    </rPh>
    <rPh sb="2" eb="3">
      <t>シュ</t>
    </rPh>
    <rPh sb="3" eb="4">
      <t>チュウ</t>
    </rPh>
    <rPh sb="4" eb="5">
      <t>タカ</t>
    </rPh>
    <rPh sb="5" eb="6">
      <t>テイソウ</t>
    </rPh>
    <rPh sb="6" eb="8">
      <t>ジュウキョ</t>
    </rPh>
    <rPh sb="8" eb="10">
      <t>センヨウ</t>
    </rPh>
    <rPh sb="10" eb="12">
      <t>チイキ</t>
    </rPh>
    <phoneticPr fontId="4"/>
  </si>
  <si>
    <t>第１種住居地域</t>
    <rPh sb="0" eb="1">
      <t>ダイ</t>
    </rPh>
    <rPh sb="1" eb="3">
      <t>１シュ</t>
    </rPh>
    <rPh sb="3" eb="5">
      <t>ジュウキョ</t>
    </rPh>
    <rPh sb="5" eb="7">
      <t>チイキ</t>
    </rPh>
    <phoneticPr fontId="4"/>
  </si>
  <si>
    <t>第２種住居地域</t>
    <rPh sb="0" eb="1">
      <t>ダイ</t>
    </rPh>
    <rPh sb="2" eb="3">
      <t>１シュ</t>
    </rPh>
    <rPh sb="3" eb="5">
      <t>ジュウキョ</t>
    </rPh>
    <rPh sb="5" eb="7">
      <t>チイキ</t>
    </rPh>
    <phoneticPr fontId="4"/>
  </si>
  <si>
    <t>準住居地域</t>
    <rPh sb="0" eb="1">
      <t>ジュン</t>
    </rPh>
    <rPh sb="1" eb="3">
      <t>ジュウキョ</t>
    </rPh>
    <rPh sb="3" eb="5">
      <t>チイキ</t>
    </rPh>
    <phoneticPr fontId="4"/>
  </si>
  <si>
    <t>近隣商業地域</t>
    <rPh sb="0" eb="2">
      <t>キンリン</t>
    </rPh>
    <rPh sb="2" eb="4">
      <t>ショウギョウ</t>
    </rPh>
    <rPh sb="4" eb="6">
      <t>チイキ</t>
    </rPh>
    <phoneticPr fontId="4"/>
  </si>
  <si>
    <t>商業地域</t>
    <rPh sb="0" eb="2">
      <t>ショウギョウ</t>
    </rPh>
    <rPh sb="2" eb="4">
      <t>チイキ</t>
    </rPh>
    <phoneticPr fontId="4"/>
  </si>
  <si>
    <t>準工業地域</t>
    <rPh sb="0" eb="1">
      <t>ジュン</t>
    </rPh>
    <rPh sb="1" eb="5">
      <t>コウギョウチイキ</t>
    </rPh>
    <phoneticPr fontId="4"/>
  </si>
  <si>
    <t>工業地域</t>
    <rPh sb="0" eb="2">
      <t>コウギョウ</t>
    </rPh>
    <rPh sb="2" eb="4">
      <t>チイキ</t>
    </rPh>
    <phoneticPr fontId="4"/>
  </si>
  <si>
    <t>工業専用地域</t>
    <rPh sb="0" eb="2">
      <t>コウギョウ</t>
    </rPh>
    <rPh sb="2" eb="4">
      <t>センヨウ</t>
    </rPh>
    <rPh sb="4" eb="6">
      <t>チイキ</t>
    </rPh>
    <phoneticPr fontId="4"/>
  </si>
  <si>
    <t>無指定</t>
    <rPh sb="0" eb="1">
      <t>ム</t>
    </rPh>
    <rPh sb="1" eb="3">
      <t>シテイ</t>
    </rPh>
    <phoneticPr fontId="4"/>
  </si>
  <si>
    <t>６．24　高層建築物（４階建以上）</t>
    <phoneticPr fontId="4"/>
  </si>
  <si>
    <t>(各年12月31日現在）</t>
    <phoneticPr fontId="4"/>
  </si>
  <si>
    <t>東京都計（31年)</t>
    <rPh sb="0" eb="3">
      <t>トウキョウト</t>
    </rPh>
    <rPh sb="7" eb="8">
      <t>ネン</t>
    </rPh>
    <phoneticPr fontId="4"/>
  </si>
  <si>
    <t>４　　階　　以　　上　　の　　建　　築　　物　　数</t>
    <phoneticPr fontId="4"/>
  </si>
  <si>
    <t>合計</t>
    <rPh sb="0" eb="1">
      <t>ゴウ</t>
    </rPh>
    <phoneticPr fontId="4"/>
  </si>
  <si>
    <t>36階建</t>
  </si>
  <si>
    <t>４階建</t>
  </si>
  <si>
    <t>37階建</t>
  </si>
  <si>
    <t>５階建</t>
  </si>
  <si>
    <t>38階建</t>
  </si>
  <si>
    <t>６階建</t>
  </si>
  <si>
    <t>39階建</t>
  </si>
  <si>
    <t>７階建</t>
  </si>
  <si>
    <t>40階建</t>
  </si>
  <si>
    <t>８階建</t>
  </si>
  <si>
    <t>41階建</t>
  </si>
  <si>
    <t>９階建</t>
  </si>
  <si>
    <t>42階建</t>
  </si>
  <si>
    <t>10階建</t>
  </si>
  <si>
    <t>43階建</t>
  </si>
  <si>
    <t>11階建</t>
  </si>
  <si>
    <t>44階建</t>
  </si>
  <si>
    <t>12階建</t>
  </si>
  <si>
    <t>45階建</t>
  </si>
  <si>
    <t>13階建</t>
  </si>
  <si>
    <t>46階建</t>
    <rPh sb="2" eb="4">
      <t>カイダ</t>
    </rPh>
    <phoneticPr fontId="4"/>
  </si>
  <si>
    <t>14階建</t>
  </si>
  <si>
    <t>47階建</t>
  </si>
  <si>
    <t>15階建</t>
  </si>
  <si>
    <t>48階建</t>
  </si>
  <si>
    <t>16階建</t>
  </si>
  <si>
    <t>49階建</t>
  </si>
  <si>
    <t>17階建</t>
  </si>
  <si>
    <t>50階建</t>
  </si>
  <si>
    <t>18階建</t>
  </si>
  <si>
    <t>51階建</t>
  </si>
  <si>
    <t>19階建</t>
  </si>
  <si>
    <t>52階建</t>
  </si>
  <si>
    <t>20階建</t>
  </si>
  <si>
    <t>53階建</t>
  </si>
  <si>
    <t>21階建</t>
  </si>
  <si>
    <t>54階建</t>
  </si>
  <si>
    <t>22階建</t>
  </si>
  <si>
    <t>55階建</t>
  </si>
  <si>
    <t>23階建</t>
  </si>
  <si>
    <t>56階建</t>
  </si>
  <si>
    <t>24階建</t>
  </si>
  <si>
    <t>58階建</t>
    <rPh sb="2" eb="4">
      <t>カイダ</t>
    </rPh>
    <phoneticPr fontId="4"/>
  </si>
  <si>
    <t>25階建</t>
  </si>
  <si>
    <t>60階建</t>
  </si>
  <si>
    <t>26階建</t>
  </si>
  <si>
    <t>27階建</t>
  </si>
  <si>
    <t>地階を有する建築物数</t>
    <phoneticPr fontId="4"/>
  </si>
  <si>
    <t>28階建</t>
  </si>
  <si>
    <t>地下１階</t>
  </si>
  <si>
    <t>29階建</t>
  </si>
  <si>
    <t>地下2階</t>
  </si>
  <si>
    <t>30階建</t>
  </si>
  <si>
    <t>地下3階</t>
  </si>
  <si>
    <t>31階建</t>
  </si>
  <si>
    <t>地下4階</t>
  </si>
  <si>
    <t>32階建</t>
  </si>
  <si>
    <t>地下5階</t>
  </si>
  <si>
    <t>33階建</t>
  </si>
  <si>
    <t>地下6階</t>
  </si>
  <si>
    <t>34階建</t>
  </si>
  <si>
    <t>地下7階</t>
  </si>
  <si>
    <t>35階建</t>
  </si>
  <si>
    <t>地下8階</t>
  </si>
  <si>
    <t>　資料：東京消防庁統計書8表</t>
    <rPh sb="13" eb="14">
      <t>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</si>
</sst>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&quot;¥&quot;#,##0;[Red]&quot;¥&quot;\-#,##0"/>
    <numFmt numFmtId="176" formatCode="#,##0_ "/>
    <numFmt numFmtId="177" formatCode="#,##0.0_ "/>
    <numFmt numFmtId="178" formatCode="#,##0.00_ "/>
    <numFmt numFmtId="179" formatCode="0_);[Red]\(0\)"/>
    <numFmt numFmtId="180" formatCode="???"/>
    <numFmt numFmtId="181" formatCode="0_ "/>
    <numFmt numFmtId="182" formatCode="#,##0_ ;[Red]\-#,##0\ "/>
    <numFmt numFmtId="183" formatCode="??"/>
    <numFmt numFmtId="184" formatCode="0;0;"/>
    <numFmt numFmtId="185" formatCode="??,000"/>
    <numFmt numFmtId="186" formatCode="??,??0"/>
    <numFmt numFmtId="187" formatCode="[=0]&quot;-&quot;;#,###"/>
  </numFmts>
  <fonts count="4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color rgb="FFFF0000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游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8"/>
      <color indexed="8"/>
      <name val="ＭＳ Ｐ明朝"/>
      <family val="1"/>
      <charset val="128"/>
    </font>
    <font>
      <b/>
      <sz val="8"/>
      <color indexed="10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8"/>
      <name val="ＭＳ ゴシック"/>
      <family val="3"/>
      <charset val="128"/>
    </font>
    <font>
      <sz val="8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b/>
      <sz val="8"/>
      <color theme="1"/>
      <name val="ＭＳ Ｐゴシック"/>
      <family val="3"/>
      <charset val="128"/>
    </font>
    <font>
      <b/>
      <sz val="8"/>
      <color theme="1"/>
      <name val="ＭＳ Ｐ明朝"/>
      <family val="1"/>
      <charset val="128"/>
    </font>
    <font>
      <b/>
      <sz val="8"/>
      <name val="ＭＳ Ｐゴシック"/>
      <family val="3"/>
      <charset val="128"/>
    </font>
    <font>
      <b/>
      <sz val="8"/>
      <name val="ＭＳ Ｐ明朝"/>
      <family val="1"/>
      <charset val="128"/>
    </font>
    <font>
      <sz val="8.5"/>
      <color theme="1"/>
      <name val="ＭＳ Ｐ明朝"/>
      <family val="1"/>
      <charset val="128"/>
    </font>
    <font>
      <sz val="8.5"/>
      <color theme="1"/>
      <name val="ＭＳ Ｐゴシック"/>
      <family val="3"/>
      <charset val="128"/>
    </font>
    <font>
      <sz val="8.5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3BFE7"/>
        <bgColor indexed="64"/>
      </patternFill>
    </fill>
  </fills>
  <borders count="10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57"/>
      </right>
      <top style="medium">
        <color indexed="8"/>
      </top>
      <bottom style="thin">
        <color indexed="57"/>
      </bottom>
      <diagonal/>
    </border>
    <border>
      <left style="thin">
        <color indexed="57"/>
      </left>
      <right style="thin">
        <color indexed="8"/>
      </right>
      <top style="medium">
        <color indexed="8"/>
      </top>
      <bottom style="thin">
        <color indexed="57"/>
      </bottom>
      <diagonal/>
    </border>
    <border>
      <left/>
      <right style="thin">
        <color indexed="57"/>
      </right>
      <top style="medium">
        <color indexed="8"/>
      </top>
      <bottom/>
      <diagonal/>
    </border>
    <border>
      <left style="thin">
        <color indexed="57"/>
      </left>
      <right style="thin">
        <color indexed="57"/>
      </right>
      <top style="medium">
        <color indexed="8"/>
      </top>
      <bottom/>
      <diagonal/>
    </border>
    <border>
      <left style="thin">
        <color indexed="57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57"/>
      </right>
      <top style="thin">
        <color indexed="57"/>
      </top>
      <bottom/>
      <diagonal/>
    </border>
    <border>
      <left style="thin">
        <color indexed="57"/>
      </left>
      <right style="thin">
        <color indexed="8"/>
      </right>
      <top style="thin">
        <color indexed="57"/>
      </top>
      <bottom/>
      <diagonal/>
    </border>
    <border>
      <left style="thin">
        <color indexed="8"/>
      </left>
      <right style="thin">
        <color indexed="57"/>
      </right>
      <top style="thin">
        <color indexed="8"/>
      </top>
      <bottom/>
      <diagonal/>
    </border>
    <border>
      <left style="thin">
        <color indexed="57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57"/>
      </right>
      <top style="thin">
        <color indexed="8"/>
      </top>
      <bottom style="thin">
        <color indexed="8"/>
      </bottom>
      <diagonal/>
    </border>
    <border>
      <left style="thin">
        <color indexed="57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57"/>
      </right>
      <top style="medium">
        <color indexed="8"/>
      </top>
      <bottom/>
      <diagonal/>
    </border>
    <border>
      <left style="thin">
        <color indexed="57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57"/>
      </right>
      <top style="medium">
        <color indexed="8"/>
      </top>
      <bottom style="thin">
        <color indexed="57"/>
      </bottom>
      <diagonal/>
    </border>
    <border>
      <left style="thin">
        <color indexed="57"/>
      </left>
      <right/>
      <top style="medium">
        <color indexed="8"/>
      </top>
      <bottom style="thin">
        <color indexed="57"/>
      </bottom>
      <diagonal/>
    </border>
    <border>
      <left/>
      <right style="thin">
        <color indexed="57"/>
      </right>
      <top style="thin">
        <color indexed="57"/>
      </top>
      <bottom/>
      <diagonal/>
    </border>
    <border>
      <left style="thin">
        <color indexed="57"/>
      </left>
      <right/>
      <top style="thin">
        <color indexed="57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57"/>
      </right>
      <top style="medium">
        <color indexed="64"/>
      </top>
      <bottom style="thin">
        <color indexed="8"/>
      </bottom>
      <diagonal/>
    </border>
    <border>
      <left style="thin">
        <color indexed="57"/>
      </left>
      <right style="thin">
        <color indexed="57"/>
      </right>
      <top style="medium">
        <color indexed="64"/>
      </top>
      <bottom style="thin">
        <color indexed="8"/>
      </bottom>
      <diagonal/>
    </border>
    <border>
      <left style="thin">
        <color indexed="57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57"/>
      </bottom>
      <diagonal/>
    </border>
    <border>
      <left/>
      <right style="thin">
        <color indexed="8"/>
      </right>
      <top style="medium">
        <color indexed="8"/>
      </top>
      <bottom style="thin">
        <color indexed="57"/>
      </bottom>
      <diagonal/>
    </border>
    <border>
      <left style="thin">
        <color indexed="8"/>
      </left>
      <right/>
      <top style="thin">
        <color indexed="57"/>
      </top>
      <bottom/>
      <diagonal/>
    </border>
    <border>
      <left/>
      <right style="thin">
        <color indexed="8"/>
      </right>
      <top style="thin">
        <color indexed="57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double">
        <color indexed="64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8"/>
      </left>
      <right style="double">
        <color indexed="8"/>
      </right>
      <top/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57"/>
      </left>
      <right/>
      <top/>
      <bottom style="thin">
        <color indexed="8"/>
      </bottom>
      <diagonal/>
    </border>
    <border>
      <left/>
      <right style="thin">
        <color indexed="57"/>
      </right>
      <top/>
      <bottom style="thin">
        <color indexed="8"/>
      </bottom>
      <diagonal/>
    </border>
    <border>
      <left style="thin">
        <color indexed="57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57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6" fontId="1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41" fillId="0" borderId="0">
      <alignment vertical="center"/>
    </xf>
  </cellStyleXfs>
  <cellXfs count="1194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2" borderId="0" xfId="1" applyFont="1" applyFill="1" applyAlignment="1">
      <alignment vertical="center"/>
    </xf>
    <xf numFmtId="0" fontId="7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6" fillId="2" borderId="0" xfId="1" applyFont="1" applyFill="1" applyAlignment="1">
      <alignment horizontal="right" vertical="center"/>
    </xf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horizontal="right" vertical="center" wrapText="1"/>
    </xf>
    <xf numFmtId="0" fontId="6" fillId="0" borderId="3" xfId="1" applyFont="1" applyBorder="1" applyAlignment="1">
      <alignment vertical="center"/>
    </xf>
    <xf numFmtId="0" fontId="6" fillId="0" borderId="3" xfId="1" applyFont="1" applyBorder="1" applyAlignment="1">
      <alignment horizontal="left" vertical="center" wrapText="1"/>
    </xf>
    <xf numFmtId="0" fontId="6" fillId="2" borderId="4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2" borderId="7" xfId="1" applyFont="1" applyFill="1" applyBorder="1" applyAlignment="1">
      <alignment vertical="center"/>
    </xf>
    <xf numFmtId="0" fontId="6" fillId="2" borderId="8" xfId="1" applyFont="1" applyFill="1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0" xfId="1" applyFont="1" applyAlignment="1">
      <alignment horizontal="distributed" vertical="center" indent="1"/>
    </xf>
    <xf numFmtId="0" fontId="6" fillId="0" borderId="0" xfId="1" applyFont="1" applyAlignment="1">
      <alignment horizontal="center" vertical="center"/>
    </xf>
    <xf numFmtId="176" fontId="6" fillId="2" borderId="7" xfId="1" applyNumberFormat="1" applyFont="1" applyFill="1" applyBorder="1" applyAlignment="1">
      <alignment horizontal="right" vertical="center"/>
    </xf>
    <xf numFmtId="177" fontId="6" fillId="2" borderId="7" xfId="1" applyNumberFormat="1" applyFont="1" applyFill="1" applyBorder="1" applyAlignment="1">
      <alignment horizontal="right" vertical="center"/>
    </xf>
    <xf numFmtId="176" fontId="6" fillId="0" borderId="7" xfId="1" applyNumberFormat="1" applyFont="1" applyBorder="1" applyAlignment="1">
      <alignment horizontal="right" vertical="center"/>
    </xf>
    <xf numFmtId="177" fontId="6" fillId="0" borderId="7" xfId="1" applyNumberFormat="1" applyFont="1" applyBorder="1" applyAlignment="1">
      <alignment horizontal="right" vertical="center"/>
    </xf>
    <xf numFmtId="176" fontId="9" fillId="0" borderId="7" xfId="1" applyNumberFormat="1" applyFont="1" applyBorder="1" applyAlignment="1">
      <alignment horizontal="right" vertical="center"/>
    </xf>
    <xf numFmtId="177" fontId="6" fillId="2" borderId="8" xfId="1" applyNumberFormat="1" applyFont="1" applyFill="1" applyBorder="1" applyAlignment="1">
      <alignment horizontal="right" vertical="center"/>
    </xf>
    <xf numFmtId="0" fontId="6" fillId="0" borderId="9" xfId="1" applyFont="1" applyBorder="1" applyAlignment="1">
      <alignment vertical="center"/>
    </xf>
    <xf numFmtId="0" fontId="6" fillId="2" borderId="10" xfId="1" applyFont="1" applyFill="1" applyBorder="1" applyAlignment="1">
      <alignment vertical="center"/>
    </xf>
    <xf numFmtId="177" fontId="6" fillId="2" borderId="11" xfId="1" applyNumberFormat="1" applyFont="1" applyFill="1" applyBorder="1" applyAlignment="1">
      <alignment horizontal="right" vertical="center"/>
    </xf>
    <xf numFmtId="0" fontId="9" fillId="0" borderId="10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6" fillId="0" borderId="10" xfId="1" applyFont="1" applyBorder="1" applyAlignment="1">
      <alignment vertical="center"/>
    </xf>
    <xf numFmtId="177" fontId="6" fillId="0" borderId="8" xfId="1" applyNumberFormat="1" applyFont="1" applyBorder="1" applyAlignment="1">
      <alignment horizontal="right"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vertical="center"/>
    </xf>
    <xf numFmtId="176" fontId="7" fillId="3" borderId="7" xfId="1" applyNumberFormat="1" applyFont="1" applyFill="1" applyBorder="1" applyAlignment="1">
      <alignment horizontal="right" vertical="center"/>
    </xf>
    <xf numFmtId="177" fontId="7" fillId="3" borderId="7" xfId="1" applyNumberFormat="1" applyFont="1" applyFill="1" applyBorder="1" applyAlignment="1">
      <alignment horizontal="right" vertical="center"/>
    </xf>
    <xf numFmtId="177" fontId="7" fillId="3" borderId="8" xfId="1" applyNumberFormat="1" applyFont="1" applyFill="1" applyBorder="1" applyAlignment="1">
      <alignment horizontal="right" vertical="center"/>
    </xf>
    <xf numFmtId="0" fontId="7" fillId="3" borderId="10" xfId="1" applyFont="1" applyFill="1" applyBorder="1" applyAlignment="1">
      <alignment vertical="center"/>
    </xf>
    <xf numFmtId="0" fontId="2" fillId="2" borderId="0" xfId="1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11" fillId="2" borderId="0" xfId="1" applyFont="1" applyFill="1" applyAlignment="1">
      <alignment vertical="center"/>
    </xf>
    <xf numFmtId="0" fontId="6" fillId="2" borderId="1" xfId="1" applyFont="1" applyFill="1" applyBorder="1" applyAlignment="1">
      <alignment vertical="center"/>
    </xf>
    <xf numFmtId="0" fontId="6" fillId="2" borderId="1" xfId="1" applyFont="1" applyFill="1" applyBorder="1" applyAlignment="1">
      <alignment horizontal="left" vertical="center" wrapText="1"/>
    </xf>
    <xf numFmtId="0" fontId="6" fillId="2" borderId="0" xfId="1" applyFont="1" applyFill="1" applyAlignment="1">
      <alignment horizontal="left" vertical="center" wrapText="1"/>
    </xf>
    <xf numFmtId="0" fontId="6" fillId="2" borderId="3" xfId="1" applyFont="1" applyFill="1" applyBorder="1" applyAlignment="1">
      <alignment vertical="center"/>
    </xf>
    <xf numFmtId="0" fontId="6" fillId="2" borderId="3" xfId="1" applyFont="1" applyFill="1" applyBorder="1" applyAlignment="1">
      <alignment horizontal="left" vertical="center" wrapText="1"/>
    </xf>
    <xf numFmtId="0" fontId="6" fillId="2" borderId="6" xfId="1" applyFont="1" applyFill="1" applyBorder="1" applyAlignment="1">
      <alignment horizontal="center" vertical="center"/>
    </xf>
    <xf numFmtId="0" fontId="6" fillId="2" borderId="23" xfId="1" applyFont="1" applyFill="1" applyBorder="1" applyAlignment="1">
      <alignment vertical="center"/>
    </xf>
    <xf numFmtId="0" fontId="6" fillId="0" borderId="0" xfId="1" applyFont="1" applyAlignment="1">
      <alignment horizontal="right" vertical="center"/>
    </xf>
    <xf numFmtId="0" fontId="6" fillId="0" borderId="0" xfId="1" applyFont="1" applyAlignment="1">
      <alignment horizontal="left" vertical="center"/>
    </xf>
    <xf numFmtId="0" fontId="6" fillId="2" borderId="0" xfId="1" applyFont="1" applyFill="1" applyAlignment="1">
      <alignment horizontal="center" vertical="center"/>
    </xf>
    <xf numFmtId="176" fontId="6" fillId="2" borderId="7" xfId="1" applyNumberFormat="1" applyFont="1" applyFill="1" applyBorder="1" applyAlignment="1">
      <alignment vertical="center"/>
    </xf>
    <xf numFmtId="176" fontId="6" fillId="2" borderId="8" xfId="1" applyNumberFormat="1" applyFont="1" applyFill="1" applyBorder="1" applyAlignment="1">
      <alignment vertical="center"/>
    </xf>
    <xf numFmtId="176" fontId="6" fillId="2" borderId="0" xfId="1" applyNumberFormat="1" applyFont="1" applyFill="1" applyAlignment="1">
      <alignment vertical="center"/>
    </xf>
    <xf numFmtId="0" fontId="13" fillId="0" borderId="0" xfId="1" applyFont="1" applyAlignment="1">
      <alignment horizontal="right" vertical="center"/>
    </xf>
    <xf numFmtId="0" fontId="13" fillId="0" borderId="0" xfId="1" applyFont="1" applyAlignment="1">
      <alignment horizontal="left" vertical="center"/>
    </xf>
    <xf numFmtId="176" fontId="6" fillId="0" borderId="7" xfId="1" applyNumberFormat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6" fontId="6" fillId="0" borderId="0" xfId="1" applyNumberFormat="1" applyFont="1" applyAlignment="1">
      <alignment vertical="center"/>
    </xf>
    <xf numFmtId="0" fontId="7" fillId="3" borderId="0" xfId="1" applyFont="1" applyFill="1" applyAlignment="1">
      <alignment vertical="center"/>
    </xf>
    <xf numFmtId="0" fontId="14" fillId="3" borderId="0" xfId="1" applyFont="1" applyFill="1" applyAlignment="1">
      <alignment horizontal="right" vertical="center"/>
    </xf>
    <xf numFmtId="0" fontId="7" fillId="3" borderId="0" xfId="1" applyFont="1" applyFill="1" applyAlignment="1">
      <alignment horizontal="left" vertical="center"/>
    </xf>
    <xf numFmtId="0" fontId="7" fillId="3" borderId="0" xfId="1" applyFont="1" applyFill="1" applyAlignment="1">
      <alignment horizontal="center" vertical="center"/>
    </xf>
    <xf numFmtId="176" fontId="7" fillId="3" borderId="7" xfId="1" applyNumberFormat="1" applyFont="1" applyFill="1" applyBorder="1" applyAlignment="1">
      <alignment vertical="center"/>
    </xf>
    <xf numFmtId="176" fontId="7" fillId="3" borderId="8" xfId="1" applyNumberFormat="1" applyFont="1" applyFill="1" applyBorder="1" applyAlignment="1">
      <alignment vertical="center"/>
    </xf>
    <xf numFmtId="176" fontId="7" fillId="3" borderId="0" xfId="1" applyNumberFormat="1" applyFont="1" applyFill="1" applyAlignment="1">
      <alignment vertical="center"/>
    </xf>
    <xf numFmtId="0" fontId="6" fillId="2" borderId="9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49" fontId="6" fillId="2" borderId="8" xfId="1" applyNumberFormat="1" applyFont="1" applyFill="1" applyBorder="1" applyAlignment="1">
      <alignment horizontal="right" vertical="center"/>
    </xf>
    <xf numFmtId="49" fontId="6" fillId="2" borderId="0" xfId="1" applyNumberFormat="1" applyFont="1" applyFill="1" applyAlignment="1">
      <alignment horizontal="right" vertical="center"/>
    </xf>
    <xf numFmtId="49" fontId="6" fillId="0" borderId="7" xfId="1" applyNumberFormat="1" applyFont="1" applyBorder="1" applyAlignment="1">
      <alignment horizontal="right" vertical="center"/>
    </xf>
    <xf numFmtId="49" fontId="6" fillId="0" borderId="30" xfId="1" applyNumberFormat="1" applyFont="1" applyBorder="1" applyAlignment="1">
      <alignment horizontal="right" vertical="center"/>
    </xf>
    <xf numFmtId="49" fontId="7" fillId="3" borderId="7" xfId="1" applyNumberFormat="1" applyFont="1" applyFill="1" applyBorder="1" applyAlignment="1">
      <alignment horizontal="right" vertical="center"/>
    </xf>
    <xf numFmtId="49" fontId="7" fillId="3" borderId="30" xfId="1" applyNumberFormat="1" applyFont="1" applyFill="1" applyBorder="1" applyAlignment="1">
      <alignment horizontal="right" vertical="center"/>
    </xf>
    <xf numFmtId="0" fontId="6" fillId="2" borderId="0" xfId="1" applyFont="1" applyFill="1" applyAlignment="1">
      <alignment horizontal="left" vertical="center"/>
    </xf>
    <xf numFmtId="0" fontId="15" fillId="2" borderId="0" xfId="1" applyFont="1" applyFill="1" applyBorder="1" applyAlignment="1">
      <alignment vertical="center"/>
    </xf>
    <xf numFmtId="0" fontId="16" fillId="2" borderId="0" xfId="1" applyFont="1" applyFill="1" applyBorder="1" applyAlignment="1">
      <alignment vertical="center"/>
    </xf>
    <xf numFmtId="0" fontId="13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/>
    </xf>
    <xf numFmtId="0" fontId="17" fillId="2" borderId="0" xfId="1" applyFont="1" applyFill="1" applyBorder="1" applyAlignment="1">
      <alignment vertical="center"/>
    </xf>
    <xf numFmtId="0" fontId="13" fillId="2" borderId="0" xfId="1" applyFont="1" applyFill="1" applyBorder="1" applyAlignment="1">
      <alignment horizontal="right" vertical="center"/>
    </xf>
    <xf numFmtId="0" fontId="13" fillId="2" borderId="31" xfId="1" applyFont="1" applyFill="1" applyBorder="1" applyAlignment="1">
      <alignment vertical="center"/>
    </xf>
    <xf numFmtId="0" fontId="13" fillId="2" borderId="32" xfId="1" applyFont="1" applyFill="1" applyBorder="1" applyAlignment="1">
      <alignment horizontal="left" vertical="center" wrapText="1"/>
    </xf>
    <xf numFmtId="0" fontId="13" fillId="2" borderId="0" xfId="1" applyFont="1" applyFill="1" applyBorder="1" applyAlignment="1">
      <alignment horizontal="left" vertical="center" wrapText="1"/>
    </xf>
    <xf numFmtId="0" fontId="13" fillId="2" borderId="36" xfId="1" applyFont="1" applyFill="1" applyBorder="1" applyAlignment="1">
      <alignment horizontal="left" vertical="center" wrapText="1"/>
    </xf>
    <xf numFmtId="0" fontId="13" fillId="2" borderId="3" xfId="1" applyFont="1" applyFill="1" applyBorder="1" applyAlignment="1">
      <alignment vertical="center"/>
    </xf>
    <xf numFmtId="0" fontId="13" fillId="2" borderId="37" xfId="1" applyFont="1" applyFill="1" applyBorder="1" applyAlignment="1">
      <alignment horizontal="left" vertical="center" wrapText="1"/>
    </xf>
    <xf numFmtId="0" fontId="13" fillId="2" borderId="5" xfId="1" applyFont="1" applyFill="1" applyBorder="1" applyAlignment="1">
      <alignment horizontal="center" vertical="center"/>
    </xf>
    <xf numFmtId="0" fontId="13" fillId="2" borderId="38" xfId="1" applyFont="1" applyFill="1" applyBorder="1" applyAlignment="1">
      <alignment horizontal="center" vertical="center"/>
    </xf>
    <xf numFmtId="0" fontId="13" fillId="2" borderId="4" xfId="1" applyFont="1" applyFill="1" applyBorder="1" applyAlignment="1">
      <alignment horizontal="center" vertical="center"/>
    </xf>
    <xf numFmtId="0" fontId="13" fillId="2" borderId="36" xfId="1" applyFont="1" applyFill="1" applyBorder="1" applyAlignment="1">
      <alignment vertical="center"/>
    </xf>
    <xf numFmtId="0" fontId="13" fillId="2" borderId="8" xfId="1" applyFont="1" applyFill="1" applyBorder="1" applyAlignment="1">
      <alignment vertical="center"/>
    </xf>
    <xf numFmtId="0" fontId="13" fillId="2" borderId="7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left" vertical="center"/>
    </xf>
    <xf numFmtId="0" fontId="13" fillId="2" borderId="36" xfId="1" applyFont="1" applyFill="1" applyBorder="1" applyAlignment="1">
      <alignment horizontal="center" vertical="center"/>
    </xf>
    <xf numFmtId="176" fontId="13" fillId="2" borderId="8" xfId="1" applyNumberFormat="1" applyFont="1" applyFill="1" applyBorder="1" applyAlignment="1">
      <alignment vertical="center"/>
    </xf>
    <xf numFmtId="176" fontId="13" fillId="2" borderId="7" xfId="1" applyNumberFormat="1" applyFont="1" applyFill="1" applyBorder="1" applyAlignment="1">
      <alignment vertical="center"/>
    </xf>
    <xf numFmtId="0" fontId="6" fillId="2" borderId="0" xfId="1" applyFont="1" applyFill="1" applyBorder="1" applyAlignment="1">
      <alignment horizontal="right" vertical="center"/>
    </xf>
    <xf numFmtId="0" fontId="6" fillId="2" borderId="0" xfId="1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vertical="center"/>
    </xf>
    <xf numFmtId="0" fontId="7" fillId="3" borderId="0" xfId="1" applyFont="1" applyFill="1" applyBorder="1" applyAlignment="1">
      <alignment horizontal="right" vertical="center"/>
    </xf>
    <xf numFmtId="0" fontId="7" fillId="3" borderId="0" xfId="1" applyFont="1" applyFill="1" applyBorder="1" applyAlignment="1">
      <alignment horizontal="left" vertical="center"/>
    </xf>
    <xf numFmtId="0" fontId="14" fillId="3" borderId="36" xfId="1" applyFont="1" applyFill="1" applyBorder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6" fillId="0" borderId="36" xfId="1" applyFont="1" applyFill="1" applyBorder="1" applyAlignment="1">
      <alignment horizontal="center" vertical="center"/>
    </xf>
    <xf numFmtId="176" fontId="6" fillId="0" borderId="8" xfId="1" applyNumberFormat="1" applyFont="1" applyFill="1" applyBorder="1" applyAlignment="1">
      <alignment vertical="center"/>
    </xf>
    <xf numFmtId="176" fontId="6" fillId="0" borderId="7" xfId="1" applyNumberFormat="1" applyFont="1" applyFill="1" applyBorder="1" applyAlignment="1">
      <alignment vertical="center"/>
    </xf>
    <xf numFmtId="0" fontId="13" fillId="2" borderId="39" xfId="1" applyFont="1" applyFill="1" applyBorder="1" applyAlignment="1">
      <alignment vertical="center"/>
    </xf>
    <xf numFmtId="0" fontId="13" fillId="2" borderId="40" xfId="1" applyFont="1" applyFill="1" applyBorder="1" applyAlignment="1">
      <alignment vertical="center"/>
    </xf>
    <xf numFmtId="0" fontId="6" fillId="2" borderId="41" xfId="1" applyFont="1" applyFill="1" applyBorder="1" applyAlignment="1">
      <alignment vertical="center"/>
    </xf>
    <xf numFmtId="0" fontId="6" fillId="2" borderId="42" xfId="1" applyFont="1" applyFill="1" applyBorder="1" applyAlignment="1">
      <alignment vertical="center"/>
    </xf>
    <xf numFmtId="0" fontId="6" fillId="2" borderId="38" xfId="1" applyFont="1" applyFill="1" applyBorder="1" applyAlignment="1">
      <alignment horizontal="center" vertical="center"/>
    </xf>
    <xf numFmtId="176" fontId="6" fillId="2" borderId="8" xfId="1" applyNumberFormat="1" applyFont="1" applyFill="1" applyBorder="1" applyAlignment="1">
      <alignment horizontal="right" vertical="center"/>
    </xf>
    <xf numFmtId="176" fontId="6" fillId="2" borderId="0" xfId="1" applyNumberFormat="1" applyFont="1" applyFill="1" applyBorder="1" applyAlignment="1">
      <alignment vertical="center"/>
    </xf>
    <xf numFmtId="0" fontId="6" fillId="2" borderId="0" xfId="1" applyNumberFormat="1" applyFont="1" applyFill="1" applyBorder="1" applyAlignment="1">
      <alignment vertical="center"/>
    </xf>
    <xf numFmtId="49" fontId="7" fillId="3" borderId="8" xfId="1" applyNumberFormat="1" applyFont="1" applyFill="1" applyBorder="1" applyAlignment="1">
      <alignment horizontal="right" vertical="center"/>
    </xf>
    <xf numFmtId="176" fontId="7" fillId="3" borderId="8" xfId="1" applyNumberFormat="1" applyFont="1" applyFill="1" applyBorder="1" applyAlignment="1">
      <alignment horizontal="right" vertical="center"/>
    </xf>
    <xf numFmtId="176" fontId="7" fillId="0" borderId="8" xfId="1" applyNumberFormat="1" applyFont="1" applyFill="1" applyBorder="1" applyAlignment="1">
      <alignment horizontal="right" vertical="center"/>
    </xf>
    <xf numFmtId="176" fontId="7" fillId="0" borderId="7" xfId="1" applyNumberFormat="1" applyFont="1" applyFill="1" applyBorder="1" applyAlignment="1">
      <alignment horizontal="right" vertical="center"/>
    </xf>
    <xf numFmtId="0" fontId="13" fillId="2" borderId="41" xfId="1" applyFont="1" applyFill="1" applyBorder="1" applyAlignment="1">
      <alignment vertical="center"/>
    </xf>
    <xf numFmtId="0" fontId="13" fillId="2" borderId="42" xfId="1" applyFont="1" applyFill="1" applyBorder="1" applyAlignment="1">
      <alignment vertical="center"/>
    </xf>
    <xf numFmtId="0" fontId="13" fillId="2" borderId="0" xfId="1" applyFont="1" applyFill="1" applyBorder="1" applyAlignment="1">
      <alignment horizontal="left" vertical="center"/>
    </xf>
    <xf numFmtId="176" fontId="13" fillId="2" borderId="0" xfId="1" applyNumberFormat="1" applyFont="1" applyFill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17" fillId="0" borderId="0" xfId="1" applyFont="1" applyBorder="1" applyAlignment="1">
      <alignment vertical="center"/>
    </xf>
    <xf numFmtId="0" fontId="13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horizontal="right" vertical="center"/>
    </xf>
    <xf numFmtId="0" fontId="13" fillId="0" borderId="1" xfId="1" applyFont="1" applyFill="1" applyBorder="1" applyAlignment="1">
      <alignment vertical="center"/>
    </xf>
    <xf numFmtId="0" fontId="13" fillId="0" borderId="1" xfId="1" applyFont="1" applyFill="1" applyBorder="1" applyAlignment="1">
      <alignment horizontal="left" vertical="center" wrapText="1"/>
    </xf>
    <xf numFmtId="0" fontId="13" fillId="0" borderId="3" xfId="1" applyFont="1" applyFill="1" applyBorder="1" applyAlignment="1">
      <alignment vertical="center"/>
    </xf>
    <xf numFmtId="0" fontId="13" fillId="0" borderId="3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center" wrapText="1"/>
    </xf>
    <xf numFmtId="0" fontId="13" fillId="0" borderId="7" xfId="1" applyFont="1" applyFill="1" applyBorder="1" applyAlignment="1">
      <alignment vertical="center"/>
    </xf>
    <xf numFmtId="0" fontId="13" fillId="0" borderId="36" xfId="1" applyFont="1" applyFill="1" applyBorder="1" applyAlignment="1">
      <alignment vertical="center"/>
    </xf>
    <xf numFmtId="0" fontId="13" fillId="0" borderId="44" xfId="1" applyFont="1" applyFill="1" applyBorder="1" applyAlignment="1">
      <alignment vertical="center"/>
    </xf>
    <xf numFmtId="0" fontId="13" fillId="0" borderId="45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36" xfId="1" applyNumberFormat="1" applyFont="1" applyFill="1" applyBorder="1" applyAlignment="1">
      <alignment vertical="center"/>
    </xf>
    <xf numFmtId="176" fontId="13" fillId="0" borderId="0" xfId="1" applyNumberFormat="1" applyFont="1" applyFill="1" applyBorder="1" applyAlignment="1">
      <alignment vertical="center"/>
    </xf>
    <xf numFmtId="0" fontId="13" fillId="0" borderId="0" xfId="1" applyNumberFormat="1" applyFont="1" applyFill="1" applyBorder="1" applyAlignment="1">
      <alignment vertical="center"/>
    </xf>
    <xf numFmtId="0" fontId="13" fillId="0" borderId="7" xfId="1" applyFont="1" applyFill="1" applyBorder="1" applyAlignment="1">
      <alignment horizontal="right" vertical="center"/>
    </xf>
    <xf numFmtId="0" fontId="13" fillId="0" borderId="0" xfId="1" applyFont="1" applyFill="1" applyAlignment="1">
      <alignment vertical="center"/>
    </xf>
    <xf numFmtId="0" fontId="7" fillId="3" borderId="36" xfId="1" applyFont="1" applyFill="1" applyBorder="1" applyAlignment="1">
      <alignment vertical="center"/>
    </xf>
    <xf numFmtId="176" fontId="7" fillId="3" borderId="0" xfId="1" applyNumberFormat="1" applyFont="1" applyFill="1" applyBorder="1" applyAlignment="1">
      <alignment vertical="center"/>
    </xf>
    <xf numFmtId="0" fontId="7" fillId="3" borderId="0" xfId="1" applyFont="1" applyFill="1" applyBorder="1" applyAlignment="1">
      <alignment vertical="center"/>
    </xf>
    <xf numFmtId="0" fontId="7" fillId="3" borderId="7" xfId="1" applyFont="1" applyFill="1" applyBorder="1" applyAlignment="1">
      <alignment horizontal="right" vertical="center"/>
    </xf>
    <xf numFmtId="0" fontId="13" fillId="3" borderId="9" xfId="1" applyFont="1" applyFill="1" applyBorder="1" applyAlignment="1">
      <alignment vertical="center"/>
    </xf>
    <xf numFmtId="49" fontId="13" fillId="3" borderId="9" xfId="1" applyNumberFormat="1" applyFont="1" applyFill="1" applyBorder="1" applyAlignment="1">
      <alignment horizontal="right" vertical="center"/>
    </xf>
    <xf numFmtId="0" fontId="13" fillId="3" borderId="10" xfId="1" applyFont="1" applyFill="1" applyBorder="1" applyAlignment="1">
      <alignment vertical="center"/>
    </xf>
    <xf numFmtId="0" fontId="13" fillId="3" borderId="46" xfId="1" applyFont="1" applyFill="1" applyBorder="1" applyAlignment="1">
      <alignment vertical="center"/>
    </xf>
    <xf numFmtId="176" fontId="13" fillId="3" borderId="9" xfId="1" applyNumberFormat="1" applyFont="1" applyFill="1" applyBorder="1" applyAlignment="1">
      <alignment vertical="center"/>
    </xf>
    <xf numFmtId="0" fontId="13" fillId="0" borderId="5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vertical="center"/>
    </xf>
    <xf numFmtId="38" fontId="13" fillId="0" borderId="8" xfId="1" applyNumberFormat="1" applyFont="1" applyFill="1" applyBorder="1" applyAlignment="1">
      <alignment horizontal="center" vertical="center"/>
    </xf>
    <xf numFmtId="38" fontId="13" fillId="0" borderId="7" xfId="1" applyNumberFormat="1" applyFont="1" applyFill="1" applyBorder="1" applyAlignment="1">
      <alignment horizontal="center" vertical="center"/>
    </xf>
    <xf numFmtId="38" fontId="7" fillId="3" borderId="8" xfId="1" applyNumberFormat="1" applyFont="1" applyFill="1" applyBorder="1" applyAlignment="1">
      <alignment horizontal="center" vertical="center"/>
    </xf>
    <xf numFmtId="38" fontId="7" fillId="3" borderId="7" xfId="1" applyNumberFormat="1" applyFont="1" applyFill="1" applyBorder="1" applyAlignment="1">
      <alignment horizontal="center" vertical="center"/>
    </xf>
    <xf numFmtId="0" fontId="7" fillId="3" borderId="9" xfId="1" applyFont="1" applyFill="1" applyBorder="1" applyAlignment="1">
      <alignment vertical="center"/>
    </xf>
    <xf numFmtId="49" fontId="7" fillId="3" borderId="9" xfId="1" applyNumberFormat="1" applyFont="1" applyFill="1" applyBorder="1" applyAlignment="1">
      <alignment horizontal="right" vertical="center"/>
    </xf>
    <xf numFmtId="38" fontId="7" fillId="3" borderId="11" xfId="1" applyNumberFormat="1" applyFont="1" applyFill="1" applyBorder="1" applyAlignment="1">
      <alignment horizontal="center" vertical="center"/>
    </xf>
    <xf numFmtId="38" fontId="7" fillId="3" borderId="10" xfId="1" applyNumberFormat="1" applyFont="1" applyFill="1" applyBorder="1" applyAlignment="1">
      <alignment horizontal="center" vertical="center"/>
    </xf>
    <xf numFmtId="0" fontId="15" fillId="0" borderId="0" xfId="1" applyFont="1" applyBorder="1" applyAlignment="1">
      <alignment vertical="top"/>
    </xf>
    <xf numFmtId="0" fontId="15" fillId="0" borderId="0" xfId="1" applyFont="1" applyBorder="1" applyAlignment="1">
      <alignment horizontal="left" vertical="top"/>
    </xf>
    <xf numFmtId="0" fontId="13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21" fillId="0" borderId="0" xfId="1" applyFont="1" applyBorder="1" applyAlignment="1">
      <alignment vertical="top"/>
    </xf>
    <xf numFmtId="0" fontId="20" fillId="0" borderId="0" xfId="1" applyFont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center" vertical="center"/>
    </xf>
    <xf numFmtId="0" fontId="20" fillId="0" borderId="0" xfId="1" applyFont="1" applyAlignment="1">
      <alignment horizontal="left" vertical="center"/>
    </xf>
    <xf numFmtId="0" fontId="13" fillId="0" borderId="7" xfId="1" applyFont="1" applyFill="1" applyBorder="1" applyAlignment="1">
      <alignment horizontal="center" vertical="center"/>
    </xf>
    <xf numFmtId="0" fontId="13" fillId="0" borderId="36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right" vertical="center"/>
    </xf>
    <xf numFmtId="3" fontId="13" fillId="0" borderId="7" xfId="1" applyNumberFormat="1" applyFont="1" applyFill="1" applyBorder="1" applyAlignment="1">
      <alignment horizontal="center" vertical="center"/>
    </xf>
    <xf numFmtId="3" fontId="13" fillId="0" borderId="36" xfId="1" applyNumberFormat="1" applyFont="1" applyFill="1" applyBorder="1" applyAlignment="1">
      <alignment horizontal="right" vertical="center"/>
    </xf>
    <xf numFmtId="3" fontId="6" fillId="0" borderId="7" xfId="1" applyNumberFormat="1" applyFont="1" applyFill="1" applyBorder="1" applyAlignment="1">
      <alignment horizontal="center" vertical="center"/>
    </xf>
    <xf numFmtId="3" fontId="13" fillId="0" borderId="0" xfId="1" applyNumberFormat="1" applyFont="1" applyFill="1" applyBorder="1" applyAlignment="1">
      <alignment horizontal="center" vertical="center"/>
    </xf>
    <xf numFmtId="0" fontId="20" fillId="0" borderId="0" xfId="1" applyFont="1" applyFill="1" applyAlignment="1">
      <alignment horizontal="center" vertical="center"/>
    </xf>
    <xf numFmtId="3" fontId="6" fillId="2" borderId="7" xfId="1" applyNumberFormat="1" applyFont="1" applyFill="1" applyBorder="1" applyAlignment="1">
      <alignment horizontal="center" vertical="center"/>
    </xf>
    <xf numFmtId="3" fontId="6" fillId="2" borderId="36" xfId="1" applyNumberFormat="1" applyFont="1" applyFill="1" applyBorder="1" applyAlignment="1">
      <alignment horizontal="right" vertical="center"/>
    </xf>
    <xf numFmtId="3" fontId="6" fillId="2" borderId="0" xfId="1" applyNumberFormat="1" applyFont="1" applyFill="1" applyBorder="1" applyAlignment="1">
      <alignment horizontal="center" vertical="center"/>
    </xf>
    <xf numFmtId="0" fontId="20" fillId="2" borderId="0" xfId="1" applyFont="1" applyFill="1" applyAlignment="1">
      <alignment horizontal="center" vertical="center"/>
    </xf>
    <xf numFmtId="0" fontId="7" fillId="3" borderId="0" xfId="1" applyFont="1" applyFill="1" applyBorder="1" applyAlignment="1">
      <alignment horizontal="center" vertical="center"/>
    </xf>
    <xf numFmtId="3" fontId="7" fillId="3" borderId="7" xfId="1" applyNumberFormat="1" applyFont="1" applyFill="1" applyBorder="1" applyAlignment="1">
      <alignment horizontal="center" vertical="center"/>
    </xf>
    <xf numFmtId="3" fontId="7" fillId="3" borderId="36" xfId="1" applyNumberFormat="1" applyFont="1" applyFill="1" applyBorder="1" applyAlignment="1">
      <alignment horizontal="right" vertical="center"/>
    </xf>
    <xf numFmtId="3" fontId="7" fillId="3" borderId="0" xfId="1" applyNumberFormat="1" applyFont="1" applyFill="1" applyBorder="1" applyAlignment="1">
      <alignment horizontal="center" vertical="center"/>
    </xf>
    <xf numFmtId="0" fontId="7" fillId="3" borderId="9" xfId="1" applyFont="1" applyFill="1" applyBorder="1" applyAlignment="1">
      <alignment horizontal="center" vertical="center"/>
    </xf>
    <xf numFmtId="0" fontId="7" fillId="3" borderId="10" xfId="1" applyFont="1" applyFill="1" applyBorder="1" applyAlignment="1">
      <alignment horizontal="center" vertical="center"/>
    </xf>
    <xf numFmtId="0" fontId="7" fillId="3" borderId="46" xfId="1" applyFont="1" applyFill="1" applyBorder="1" applyAlignment="1">
      <alignment horizontal="center" vertical="center"/>
    </xf>
    <xf numFmtId="176" fontId="7" fillId="3" borderId="9" xfId="1" applyNumberFormat="1" applyFont="1" applyFill="1" applyBorder="1" applyAlignment="1">
      <alignment horizontal="right" vertical="center"/>
    </xf>
    <xf numFmtId="176" fontId="13" fillId="0" borderId="0" xfId="1" applyNumberFormat="1" applyFont="1" applyBorder="1" applyAlignment="1">
      <alignment horizontal="right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36" xfId="1" applyFont="1" applyFill="1" applyBorder="1" applyAlignment="1">
      <alignment horizontal="center" vertical="center" wrapText="1"/>
    </xf>
    <xf numFmtId="0" fontId="6" fillId="2" borderId="37" xfId="1" applyFont="1" applyFill="1" applyBorder="1" applyAlignment="1">
      <alignment horizontal="center" vertical="center" wrapText="1"/>
    </xf>
    <xf numFmtId="0" fontId="6" fillId="2" borderId="50" xfId="1" applyFont="1" applyFill="1" applyBorder="1" applyAlignment="1">
      <alignment horizontal="center" vertical="center"/>
    </xf>
    <xf numFmtId="38" fontId="6" fillId="2" borderId="7" xfId="1" applyNumberFormat="1" applyFont="1" applyFill="1" applyBorder="1" applyAlignment="1">
      <alignment horizontal="right" vertical="center"/>
    </xf>
    <xf numFmtId="178" fontId="6" fillId="2" borderId="8" xfId="1" applyNumberFormat="1" applyFont="1" applyFill="1" applyBorder="1" applyAlignment="1">
      <alignment horizontal="right" vertical="center"/>
    </xf>
    <xf numFmtId="38" fontId="6" fillId="2" borderId="0" xfId="1" applyNumberFormat="1" applyFont="1" applyFill="1" applyAlignment="1">
      <alignment horizontal="right" vertical="center"/>
    </xf>
    <xf numFmtId="178" fontId="6" fillId="2" borderId="7" xfId="1" applyNumberFormat="1" applyFont="1" applyFill="1" applyBorder="1" applyAlignment="1">
      <alignment horizontal="right" vertical="center"/>
    </xf>
    <xf numFmtId="38" fontId="6" fillId="2" borderId="8" xfId="1" applyNumberFormat="1" applyFont="1" applyFill="1" applyBorder="1" applyAlignment="1">
      <alignment horizontal="right" vertical="center"/>
    </xf>
    <xf numFmtId="38" fontId="6" fillId="0" borderId="7" xfId="1" applyNumberFormat="1" applyFont="1" applyBorder="1" applyAlignment="1">
      <alignment horizontal="right" vertical="center"/>
    </xf>
    <xf numFmtId="178" fontId="6" fillId="0" borderId="8" xfId="1" applyNumberFormat="1" applyFont="1" applyBorder="1" applyAlignment="1">
      <alignment horizontal="right" vertical="center"/>
    </xf>
    <xf numFmtId="38" fontId="6" fillId="0" borderId="0" xfId="1" applyNumberFormat="1" applyFont="1" applyAlignment="1">
      <alignment horizontal="right" vertical="center"/>
    </xf>
    <xf numFmtId="178" fontId="6" fillId="0" borderId="7" xfId="1" applyNumberFormat="1" applyFont="1" applyBorder="1" applyAlignment="1">
      <alignment horizontal="right" vertical="center"/>
    </xf>
    <xf numFmtId="38" fontId="6" fillId="0" borderId="8" xfId="1" applyNumberFormat="1" applyFont="1" applyBorder="1" applyAlignment="1">
      <alignment horizontal="right" vertical="center"/>
    </xf>
    <xf numFmtId="49" fontId="6" fillId="0" borderId="8" xfId="1" quotePrefix="1" applyNumberFormat="1" applyFont="1" applyBorder="1" applyAlignment="1">
      <alignment horizontal="right" vertical="center"/>
    </xf>
    <xf numFmtId="49" fontId="6" fillId="0" borderId="0" xfId="1" quotePrefix="1" applyNumberFormat="1" applyFont="1" applyAlignment="1">
      <alignment horizontal="right" vertical="center"/>
    </xf>
    <xf numFmtId="0" fontId="14" fillId="3" borderId="0" xfId="1" applyFont="1" applyFill="1" applyAlignment="1">
      <alignment vertical="center"/>
    </xf>
    <xf numFmtId="38" fontId="7" fillId="3" borderId="7" xfId="1" applyNumberFormat="1" applyFont="1" applyFill="1" applyBorder="1" applyAlignment="1">
      <alignment horizontal="right" vertical="center"/>
    </xf>
    <xf numFmtId="178" fontId="7" fillId="3" borderId="8" xfId="1" applyNumberFormat="1" applyFont="1" applyFill="1" applyBorder="1" applyAlignment="1">
      <alignment horizontal="right" vertical="center"/>
    </xf>
    <xf numFmtId="38" fontId="7" fillId="3" borderId="0" xfId="1" applyNumberFormat="1" applyFont="1" applyFill="1" applyAlignment="1">
      <alignment horizontal="right" vertical="center"/>
    </xf>
    <xf numFmtId="178" fontId="7" fillId="3" borderId="7" xfId="1" applyNumberFormat="1" applyFont="1" applyFill="1" applyBorder="1" applyAlignment="1">
      <alignment horizontal="right" vertical="center"/>
    </xf>
    <xf numFmtId="38" fontId="7" fillId="3" borderId="8" xfId="1" applyNumberFormat="1" applyFont="1" applyFill="1" applyBorder="1" applyAlignment="1">
      <alignment horizontal="right" vertical="center"/>
    </xf>
    <xf numFmtId="49" fontId="7" fillId="3" borderId="8" xfId="1" quotePrefix="1" applyNumberFormat="1" applyFont="1" applyFill="1" applyBorder="1" applyAlignment="1">
      <alignment horizontal="right" vertical="center"/>
    </xf>
    <xf numFmtId="49" fontId="7" fillId="3" borderId="0" xfId="1" quotePrefix="1" applyNumberFormat="1" applyFont="1" applyFill="1" applyAlignment="1">
      <alignment horizontal="right" vertical="center"/>
    </xf>
    <xf numFmtId="178" fontId="6" fillId="0" borderId="0" xfId="1" applyNumberFormat="1" applyFont="1" applyAlignment="1">
      <alignment horizontal="right" vertical="center"/>
    </xf>
    <xf numFmtId="38" fontId="6" fillId="0" borderId="10" xfId="1" applyNumberFormat="1" applyFont="1" applyBorder="1" applyAlignment="1">
      <alignment horizontal="right" vertical="center"/>
    </xf>
    <xf numFmtId="178" fontId="6" fillId="0" borderId="11" xfId="1" applyNumberFormat="1" applyFont="1" applyBorder="1" applyAlignment="1">
      <alignment horizontal="right" vertical="center"/>
    </xf>
    <xf numFmtId="38" fontId="6" fillId="0" borderId="9" xfId="1" applyNumberFormat="1" applyFont="1" applyBorder="1" applyAlignment="1">
      <alignment horizontal="right" vertical="center"/>
    </xf>
    <xf numFmtId="178" fontId="6" fillId="0" borderId="10" xfId="1" applyNumberFormat="1" applyFont="1" applyBorder="1" applyAlignment="1">
      <alignment horizontal="right" vertical="center"/>
    </xf>
    <xf numFmtId="38" fontId="6" fillId="0" borderId="11" xfId="1" applyNumberFormat="1" applyFont="1" applyBorder="1" applyAlignment="1">
      <alignment horizontal="right" vertical="center"/>
    </xf>
    <xf numFmtId="178" fontId="6" fillId="0" borderId="9" xfId="1" applyNumberFormat="1" applyFont="1" applyBorder="1" applyAlignment="1">
      <alignment horizontal="right" vertical="center"/>
    </xf>
    <xf numFmtId="178" fontId="6" fillId="2" borderId="0" xfId="1" applyNumberFormat="1" applyFont="1" applyFill="1" applyAlignment="1">
      <alignment horizontal="right" vertical="center"/>
    </xf>
    <xf numFmtId="0" fontId="6" fillId="2" borderId="36" xfId="1" applyFont="1" applyFill="1" applyBorder="1" applyAlignment="1">
      <alignment vertical="center"/>
    </xf>
    <xf numFmtId="38" fontId="6" fillId="2" borderId="36" xfId="1" applyNumberFormat="1" applyFont="1" applyFill="1" applyBorder="1" applyAlignment="1">
      <alignment horizontal="right" vertical="center"/>
    </xf>
    <xf numFmtId="38" fontId="6" fillId="2" borderId="0" xfId="1" applyNumberFormat="1" applyFont="1" applyFill="1" applyAlignment="1">
      <alignment vertical="center"/>
    </xf>
    <xf numFmtId="40" fontId="6" fillId="2" borderId="0" xfId="1" applyNumberFormat="1" applyFont="1" applyFill="1" applyAlignment="1">
      <alignment vertical="center"/>
    </xf>
    <xf numFmtId="38" fontId="6" fillId="0" borderId="36" xfId="1" applyNumberFormat="1" applyFont="1" applyBorder="1" applyAlignment="1">
      <alignment horizontal="right" vertical="center"/>
    </xf>
    <xf numFmtId="38" fontId="6" fillId="0" borderId="0" xfId="1" applyNumberFormat="1" applyFont="1" applyAlignment="1">
      <alignment vertical="center"/>
    </xf>
    <xf numFmtId="40" fontId="6" fillId="0" borderId="0" xfId="1" applyNumberFormat="1" applyFont="1" applyAlignment="1">
      <alignment vertical="center"/>
    </xf>
    <xf numFmtId="38" fontId="7" fillId="3" borderId="36" xfId="1" applyNumberFormat="1" applyFont="1" applyFill="1" applyBorder="1" applyAlignment="1">
      <alignment horizontal="right" vertical="center"/>
    </xf>
    <xf numFmtId="178" fontId="7" fillId="3" borderId="0" xfId="1" applyNumberFormat="1" applyFont="1" applyFill="1" applyAlignment="1">
      <alignment horizontal="right" vertical="center"/>
    </xf>
    <xf numFmtId="38" fontId="6" fillId="0" borderId="46" xfId="1" applyNumberFormat="1" applyFont="1" applyBorder="1" applyAlignment="1">
      <alignment horizontal="right" vertical="center"/>
    </xf>
    <xf numFmtId="0" fontId="6" fillId="4" borderId="0" xfId="1" applyFont="1" applyFill="1" applyAlignment="1">
      <alignment vertical="center"/>
    </xf>
    <xf numFmtId="38" fontId="6" fillId="4" borderId="0" xfId="1" applyNumberFormat="1" applyFont="1" applyFill="1" applyAlignment="1">
      <alignment horizontal="right" vertical="center"/>
    </xf>
    <xf numFmtId="178" fontId="6" fillId="4" borderId="0" xfId="1" applyNumberFormat="1" applyFont="1" applyFill="1" applyAlignment="1">
      <alignment horizontal="right" vertical="center"/>
    </xf>
    <xf numFmtId="0" fontId="6" fillId="2" borderId="44" xfId="1" applyFont="1" applyFill="1" applyBorder="1" applyAlignment="1">
      <alignment vertical="center"/>
    </xf>
    <xf numFmtId="176" fontId="6" fillId="2" borderId="36" xfId="1" applyNumberFormat="1" applyFont="1" applyFill="1" applyBorder="1" applyAlignment="1">
      <alignment horizontal="right" vertical="center"/>
    </xf>
    <xf numFmtId="176" fontId="6" fillId="2" borderId="0" xfId="1" applyNumberFormat="1" applyFont="1" applyFill="1" applyAlignment="1">
      <alignment horizontal="right" vertical="center"/>
    </xf>
    <xf numFmtId="176" fontId="6" fillId="2" borderId="7" xfId="1" quotePrefix="1" applyNumberFormat="1" applyFont="1" applyFill="1" applyBorder="1" applyAlignment="1">
      <alignment horizontal="right" vertical="center"/>
    </xf>
    <xf numFmtId="176" fontId="6" fillId="0" borderId="36" xfId="1" applyNumberFormat="1" applyFont="1" applyBorder="1" applyAlignment="1">
      <alignment horizontal="right" vertical="center"/>
    </xf>
    <xf numFmtId="176" fontId="6" fillId="0" borderId="0" xfId="1" applyNumberFormat="1" applyFont="1" applyAlignment="1">
      <alignment horizontal="right" vertical="center"/>
    </xf>
    <xf numFmtId="176" fontId="6" fillId="0" borderId="7" xfId="1" quotePrefix="1" applyNumberFormat="1" applyFont="1" applyBorder="1" applyAlignment="1">
      <alignment horizontal="right" vertical="center"/>
    </xf>
    <xf numFmtId="176" fontId="7" fillId="3" borderId="36" xfId="1" applyNumberFormat="1" applyFont="1" applyFill="1" applyBorder="1" applyAlignment="1">
      <alignment horizontal="right" vertical="center"/>
    </xf>
    <xf numFmtId="176" fontId="7" fillId="3" borderId="0" xfId="1" applyNumberFormat="1" applyFont="1" applyFill="1" applyAlignment="1">
      <alignment horizontal="right" vertical="center"/>
    </xf>
    <xf numFmtId="176" fontId="7" fillId="3" borderId="7" xfId="1" quotePrefix="1" applyNumberFormat="1" applyFont="1" applyFill="1" applyBorder="1" applyAlignment="1">
      <alignment horizontal="right" vertical="center"/>
    </xf>
    <xf numFmtId="0" fontId="6" fillId="0" borderId="46" xfId="1" applyFont="1" applyBorder="1" applyAlignment="1">
      <alignment vertical="center"/>
    </xf>
    <xf numFmtId="0" fontId="6" fillId="0" borderId="39" xfId="1" applyFont="1" applyBorder="1" applyAlignment="1">
      <alignment vertical="center"/>
    </xf>
    <xf numFmtId="0" fontId="6" fillId="0" borderId="1" xfId="1" applyFont="1" applyBorder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176" fontId="6" fillId="0" borderId="8" xfId="1" applyNumberFormat="1" applyFont="1" applyBorder="1" applyAlignment="1">
      <alignment horizontal="center" vertical="center"/>
    </xf>
    <xf numFmtId="0" fontId="6" fillId="0" borderId="8" xfId="1" applyFont="1" applyBorder="1" applyAlignment="1">
      <alignment vertical="center"/>
    </xf>
    <xf numFmtId="176" fontId="6" fillId="2" borderId="8" xfId="1" applyNumberFormat="1" applyFont="1" applyFill="1" applyBorder="1" applyAlignment="1">
      <alignment horizontal="right" vertical="center" indent="2"/>
    </xf>
    <xf numFmtId="176" fontId="6" fillId="2" borderId="0" xfId="1" applyNumberFormat="1" applyFont="1" applyFill="1" applyAlignment="1">
      <alignment horizontal="right" vertical="center" indent="2"/>
    </xf>
    <xf numFmtId="176" fontId="6" fillId="0" borderId="8" xfId="1" applyNumberFormat="1" applyFont="1" applyBorder="1" applyAlignment="1">
      <alignment horizontal="right" vertical="center" indent="2"/>
    </xf>
    <xf numFmtId="176" fontId="13" fillId="0" borderId="8" xfId="1" applyNumberFormat="1" applyFont="1" applyBorder="1" applyAlignment="1">
      <alignment horizontal="right" vertical="center" indent="2"/>
    </xf>
    <xf numFmtId="176" fontId="13" fillId="0" borderId="0" xfId="1" applyNumberFormat="1" applyFont="1" applyAlignment="1">
      <alignment horizontal="right" vertical="center" indent="2"/>
    </xf>
    <xf numFmtId="176" fontId="7" fillId="3" borderId="8" xfId="1" applyNumberFormat="1" applyFont="1" applyFill="1" applyBorder="1" applyAlignment="1">
      <alignment horizontal="right" vertical="center" indent="2"/>
    </xf>
    <xf numFmtId="176" fontId="14" fillId="3" borderId="8" xfId="1" applyNumberFormat="1" applyFont="1" applyFill="1" applyBorder="1" applyAlignment="1">
      <alignment horizontal="right" vertical="center" indent="2"/>
    </xf>
    <xf numFmtId="176" fontId="14" fillId="3" borderId="0" xfId="1" applyNumberFormat="1" applyFont="1" applyFill="1" applyAlignment="1">
      <alignment horizontal="right" vertical="center" indent="2"/>
    </xf>
    <xf numFmtId="176" fontId="6" fillId="0" borderId="0" xfId="1" applyNumberFormat="1" applyFont="1" applyAlignment="1">
      <alignment horizontal="right" vertical="center" indent="2"/>
    </xf>
    <xf numFmtId="0" fontId="6" fillId="0" borderId="11" xfId="1" applyFont="1" applyBorder="1" applyAlignment="1">
      <alignment vertical="center"/>
    </xf>
    <xf numFmtId="0" fontId="23" fillId="0" borderId="0" xfId="1" applyFont="1" applyBorder="1" applyAlignment="1">
      <alignment vertical="center"/>
    </xf>
    <xf numFmtId="0" fontId="6" fillId="0" borderId="0" xfId="1" applyFont="1" applyAlignment="1">
      <alignment horizontal="left" vertical="top"/>
    </xf>
    <xf numFmtId="0" fontId="6" fillId="0" borderId="0" xfId="1" applyFont="1" applyBorder="1" applyAlignment="1">
      <alignment horizontal="right" vertical="center"/>
    </xf>
    <xf numFmtId="0" fontId="25" fillId="0" borderId="0" xfId="1" applyFont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20" fillId="0" borderId="55" xfId="1" applyFont="1" applyFill="1" applyBorder="1" applyAlignment="1">
      <alignment horizontal="center" vertical="center"/>
    </xf>
    <xf numFmtId="0" fontId="20" fillId="0" borderId="47" xfId="1" applyFont="1" applyFill="1" applyBorder="1" applyAlignment="1">
      <alignment horizontal="center" vertical="center"/>
    </xf>
    <xf numFmtId="0" fontId="20" fillId="0" borderId="59" xfId="1" applyFont="1" applyFill="1" applyBorder="1" applyAlignment="1">
      <alignment horizontal="center" vertical="center"/>
    </xf>
    <xf numFmtId="0" fontId="13" fillId="0" borderId="47" xfId="1" applyFont="1" applyFill="1" applyBorder="1" applyAlignment="1">
      <alignment horizontal="center" vertical="center"/>
    </xf>
    <xf numFmtId="0" fontId="13" fillId="0" borderId="55" xfId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20" fillId="0" borderId="0" xfId="1" applyFont="1" applyBorder="1" applyAlignment="1">
      <alignment vertical="center"/>
    </xf>
    <xf numFmtId="0" fontId="20" fillId="0" borderId="8" xfId="1" applyFont="1" applyBorder="1" applyAlignment="1">
      <alignment vertical="center"/>
    </xf>
    <xf numFmtId="0" fontId="20" fillId="0" borderId="7" xfId="1" applyFont="1" applyBorder="1" applyAlignment="1">
      <alignment vertical="center"/>
    </xf>
    <xf numFmtId="0" fontId="20" fillId="0" borderId="60" xfId="1" applyFont="1" applyBorder="1" applyAlignment="1">
      <alignment vertical="center"/>
    </xf>
    <xf numFmtId="0" fontId="20" fillId="0" borderId="60" xfId="1" applyFont="1" applyBorder="1" applyAlignment="1">
      <alignment horizontal="center" vertical="center"/>
    </xf>
    <xf numFmtId="0" fontId="20" fillId="0" borderId="0" xfId="1" applyFont="1" applyBorder="1" applyAlignment="1">
      <alignment vertical="top"/>
    </xf>
    <xf numFmtId="0" fontId="13" fillId="0" borderId="8" xfId="1" applyFont="1" applyBorder="1" applyAlignment="1">
      <alignment vertical="center"/>
    </xf>
    <xf numFmtId="0" fontId="20" fillId="0" borderId="61" xfId="1" applyFont="1" applyBorder="1" applyAlignment="1">
      <alignment vertical="center"/>
    </xf>
    <xf numFmtId="0" fontId="20" fillId="0" borderId="8" xfId="1" applyFont="1" applyBorder="1" applyAlignment="1">
      <alignment horizontal="center" vertical="center"/>
    </xf>
    <xf numFmtId="0" fontId="20" fillId="0" borderId="7" xfId="1" applyFont="1" applyBorder="1" applyAlignment="1">
      <alignment horizontal="center" vertical="center"/>
    </xf>
    <xf numFmtId="0" fontId="20" fillId="0" borderId="8" xfId="1" applyFont="1" applyFill="1" applyBorder="1" applyAlignment="1">
      <alignment vertical="center"/>
    </xf>
    <xf numFmtId="0" fontId="20" fillId="0" borderId="60" xfId="1" applyFont="1" applyBorder="1" applyAlignment="1">
      <alignment horizontal="left" vertical="center"/>
    </xf>
    <xf numFmtId="0" fontId="13" fillId="0" borderId="7" xfId="1" applyFont="1" applyBorder="1" applyAlignment="1">
      <alignment vertical="center"/>
    </xf>
    <xf numFmtId="0" fontId="20" fillId="0" borderId="62" xfId="1" applyFont="1" applyBorder="1" applyAlignment="1">
      <alignment vertical="center"/>
    </xf>
    <xf numFmtId="0" fontId="20" fillId="0" borderId="63" xfId="1" applyFont="1" applyBorder="1" applyAlignment="1">
      <alignment vertical="center"/>
    </xf>
    <xf numFmtId="0" fontId="20" fillId="0" borderId="62" xfId="1" applyFont="1" applyBorder="1" applyAlignment="1">
      <alignment vertical="center" wrapText="1"/>
    </xf>
    <xf numFmtId="0" fontId="6" fillId="0" borderId="63" xfId="1" applyFont="1" applyBorder="1" applyAlignment="1">
      <alignment vertical="center" wrapText="1"/>
    </xf>
    <xf numFmtId="0" fontId="20" fillId="0" borderId="63" xfId="1" applyFont="1" applyBorder="1" applyAlignment="1">
      <alignment vertical="center" wrapText="1"/>
    </xf>
    <xf numFmtId="0" fontId="20" fillId="0" borderId="62" xfId="1" applyFont="1" applyBorder="1" applyAlignment="1">
      <alignment horizontal="center" vertical="center"/>
    </xf>
    <xf numFmtId="0" fontId="20" fillId="0" borderId="63" xfId="1" applyFont="1" applyBorder="1" applyAlignment="1">
      <alignment horizontal="center" vertical="center"/>
    </xf>
    <xf numFmtId="0" fontId="20" fillId="0" borderId="64" xfId="1" applyFont="1" applyBorder="1" applyAlignment="1">
      <alignment horizontal="center" vertical="center"/>
    </xf>
    <xf numFmtId="0" fontId="20" fillId="0" borderId="65" xfId="1" applyFont="1" applyBorder="1" applyAlignment="1">
      <alignment vertical="center" wrapText="1"/>
    </xf>
    <xf numFmtId="0" fontId="20" fillId="0" borderId="9" xfId="1" applyFont="1" applyBorder="1" applyAlignment="1">
      <alignment horizontal="center" vertical="center"/>
    </xf>
    <xf numFmtId="0" fontId="20" fillId="0" borderId="66" xfId="1" applyFont="1" applyBorder="1" applyAlignment="1">
      <alignment horizontal="center" vertical="center"/>
    </xf>
    <xf numFmtId="0" fontId="13" fillId="0" borderId="11" xfId="1" applyFont="1" applyBorder="1" applyAlignment="1">
      <alignment vertical="center" wrapText="1"/>
    </xf>
    <xf numFmtId="0" fontId="13" fillId="0" borderId="9" xfId="1" applyFont="1" applyBorder="1" applyAlignment="1">
      <alignment horizontal="center" vertical="center"/>
    </xf>
    <xf numFmtId="0" fontId="20" fillId="0" borderId="0" xfId="1" applyFont="1" applyBorder="1" applyAlignment="1">
      <alignment vertical="center" wrapText="1"/>
    </xf>
    <xf numFmtId="0" fontId="20" fillId="0" borderId="0" xfId="1" applyFont="1" applyAlignment="1">
      <alignment horizontal="left"/>
    </xf>
    <xf numFmtId="0" fontId="20" fillId="0" borderId="0" xfId="1" applyFont="1" applyAlignment="1">
      <alignment vertical="center"/>
    </xf>
    <xf numFmtId="0" fontId="20" fillId="0" borderId="0" xfId="1" applyFont="1" applyAlignment="1">
      <alignment horizontal="left" vertical="top"/>
    </xf>
    <xf numFmtId="0" fontId="27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6" fillId="0" borderId="67" xfId="1" applyFont="1" applyFill="1" applyBorder="1" applyAlignment="1">
      <alignment horizontal="center" vertical="center"/>
    </xf>
    <xf numFmtId="0" fontId="6" fillId="0" borderId="68" xfId="1" applyFont="1" applyFill="1" applyBorder="1" applyAlignment="1">
      <alignment horizontal="center" vertical="center"/>
    </xf>
    <xf numFmtId="0" fontId="6" fillId="0" borderId="69" xfId="1" applyFont="1" applyFill="1" applyBorder="1" applyAlignment="1">
      <alignment horizontal="center" vertical="center"/>
    </xf>
    <xf numFmtId="0" fontId="6" fillId="0" borderId="36" xfId="1" applyFont="1" applyBorder="1" applyAlignment="1">
      <alignment vertical="center"/>
    </xf>
    <xf numFmtId="0" fontId="6" fillId="0" borderId="64" xfId="1" applyFont="1" applyBorder="1" applyAlignment="1">
      <alignment vertical="center"/>
    </xf>
    <xf numFmtId="0" fontId="6" fillId="0" borderId="70" xfId="1" applyFont="1" applyBorder="1" applyAlignment="1">
      <alignment vertical="center"/>
    </xf>
    <xf numFmtId="0" fontId="6" fillId="0" borderId="71" xfId="1" applyFont="1" applyBorder="1" applyAlignment="1">
      <alignment vertical="center"/>
    </xf>
    <xf numFmtId="0" fontId="15" fillId="2" borderId="0" xfId="1" applyFont="1" applyFill="1" applyAlignment="1">
      <alignment vertical="center"/>
    </xf>
    <xf numFmtId="0" fontId="16" fillId="2" borderId="0" xfId="1" applyFont="1" applyFill="1" applyAlignment="1">
      <alignment vertical="center"/>
    </xf>
    <xf numFmtId="0" fontId="21" fillId="2" borderId="0" xfId="1" applyFont="1" applyFill="1" applyAlignment="1">
      <alignment vertical="center"/>
    </xf>
    <xf numFmtId="0" fontId="13" fillId="2" borderId="0" xfId="1" applyFont="1" applyFill="1" applyAlignment="1">
      <alignment vertical="center"/>
    </xf>
    <xf numFmtId="0" fontId="28" fillId="2" borderId="0" xfId="1" applyFont="1" applyFill="1" applyAlignment="1">
      <alignment vertical="center"/>
    </xf>
    <xf numFmtId="0" fontId="29" fillId="2" borderId="0" xfId="1" applyFont="1" applyFill="1" applyAlignment="1">
      <alignment vertical="center"/>
    </xf>
    <xf numFmtId="0" fontId="21" fillId="2" borderId="0" xfId="1" applyFont="1" applyFill="1" applyBorder="1" applyAlignment="1">
      <alignment vertical="center"/>
    </xf>
    <xf numFmtId="0" fontId="28" fillId="2" borderId="0" xfId="1" applyFont="1" applyFill="1" applyBorder="1" applyAlignment="1">
      <alignment vertical="center"/>
    </xf>
    <xf numFmtId="0" fontId="29" fillId="2" borderId="0" xfId="1" applyFont="1" applyFill="1" applyBorder="1" applyAlignment="1">
      <alignment horizontal="left" vertical="center"/>
    </xf>
    <xf numFmtId="0" fontId="9" fillId="2" borderId="0" xfId="1" applyFont="1" applyFill="1" applyBorder="1" applyAlignment="1">
      <alignment vertical="center"/>
    </xf>
    <xf numFmtId="0" fontId="13" fillId="2" borderId="1" xfId="1" applyFont="1" applyFill="1" applyBorder="1" applyAlignment="1">
      <alignment vertical="center"/>
    </xf>
    <xf numFmtId="0" fontId="13" fillId="2" borderId="1" xfId="1" applyFont="1" applyFill="1" applyBorder="1" applyAlignment="1">
      <alignment horizontal="right" vertical="center" wrapText="1"/>
    </xf>
    <xf numFmtId="0" fontId="13" fillId="2" borderId="72" xfId="1" applyFont="1" applyFill="1" applyBorder="1" applyAlignment="1">
      <alignment horizontal="left" vertical="center" wrapText="1"/>
    </xf>
    <xf numFmtId="0" fontId="13" fillId="2" borderId="3" xfId="1" applyFont="1" applyFill="1" applyBorder="1" applyAlignment="1">
      <alignment horizontal="center" vertical="center"/>
    </xf>
    <xf numFmtId="0" fontId="13" fillId="2" borderId="3" xfId="1" applyFont="1" applyFill="1" applyBorder="1" applyAlignment="1">
      <alignment vertical="center" wrapText="1"/>
    </xf>
    <xf numFmtId="0" fontId="13" fillId="2" borderId="74" xfId="1" applyFont="1" applyFill="1" applyBorder="1" applyAlignment="1">
      <alignment horizontal="left" vertical="center" wrapText="1"/>
    </xf>
    <xf numFmtId="0" fontId="7" fillId="3" borderId="3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7" xfId="1" applyFont="1" applyFill="1" applyBorder="1" applyAlignment="1">
      <alignment vertical="center"/>
    </xf>
    <xf numFmtId="0" fontId="13" fillId="2" borderId="0" xfId="1" applyFont="1" applyFill="1" applyBorder="1" applyAlignment="1">
      <alignment horizontal="distributed" vertical="center"/>
    </xf>
    <xf numFmtId="176" fontId="7" fillId="2" borderId="30" xfId="1" applyNumberFormat="1" applyFont="1" applyFill="1" applyBorder="1" applyAlignment="1">
      <alignment horizontal="right" vertical="center"/>
    </xf>
    <xf numFmtId="176" fontId="13" fillId="2" borderId="0" xfId="1" applyNumberFormat="1" applyFont="1" applyFill="1" applyBorder="1" applyAlignment="1">
      <alignment horizontal="center" vertical="top"/>
    </xf>
    <xf numFmtId="177" fontId="13" fillId="2" borderId="8" xfId="1" applyNumberFormat="1" applyFont="1" applyFill="1" applyBorder="1" applyAlignment="1">
      <alignment horizontal="right" vertical="center"/>
    </xf>
    <xf numFmtId="176" fontId="7" fillId="2" borderId="0" xfId="1" applyNumberFormat="1" applyFont="1" applyFill="1" applyBorder="1" applyAlignment="1">
      <alignment horizontal="right" vertical="center"/>
    </xf>
    <xf numFmtId="176" fontId="7" fillId="3" borderId="0" xfId="1" applyNumberFormat="1" applyFont="1" applyFill="1" applyBorder="1" applyAlignment="1">
      <alignment horizontal="right" vertical="center"/>
    </xf>
    <xf numFmtId="176" fontId="7" fillId="3" borderId="0" xfId="1" applyNumberFormat="1" applyFont="1" applyFill="1" applyBorder="1" applyAlignment="1">
      <alignment horizontal="center" vertical="top"/>
    </xf>
    <xf numFmtId="176" fontId="6" fillId="0" borderId="0" xfId="1" applyNumberFormat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center" vertical="top"/>
    </xf>
    <xf numFmtId="177" fontId="6" fillId="0" borderId="7" xfId="1" applyNumberFormat="1" applyFont="1" applyFill="1" applyBorder="1" applyAlignment="1">
      <alignment horizontal="right" vertical="center"/>
    </xf>
    <xf numFmtId="176" fontId="13" fillId="2" borderId="7" xfId="1" applyNumberFormat="1" applyFont="1" applyFill="1" applyBorder="1" applyAlignment="1">
      <alignment horizontal="right" vertical="center"/>
    </xf>
    <xf numFmtId="176" fontId="13" fillId="2" borderId="0" xfId="1" applyNumberFormat="1" applyFont="1" applyFill="1" applyBorder="1" applyAlignment="1">
      <alignment horizontal="right" vertical="center"/>
    </xf>
    <xf numFmtId="0" fontId="13" fillId="2" borderId="9" xfId="1" applyFont="1" applyFill="1" applyBorder="1" applyAlignment="1">
      <alignment vertical="center"/>
    </xf>
    <xf numFmtId="0" fontId="13" fillId="2" borderId="46" xfId="1" applyFont="1" applyFill="1" applyBorder="1" applyAlignment="1">
      <alignment vertical="center"/>
    </xf>
    <xf numFmtId="0" fontId="13" fillId="2" borderId="11" xfId="1" applyFont="1" applyFill="1" applyBorder="1" applyAlignment="1">
      <alignment vertical="center"/>
    </xf>
    <xf numFmtId="0" fontId="13" fillId="2" borderId="10" xfId="1" applyFont="1" applyFill="1" applyBorder="1" applyAlignment="1">
      <alignment vertical="center"/>
    </xf>
    <xf numFmtId="0" fontId="7" fillId="3" borderId="11" xfId="1" applyFont="1" applyFill="1" applyBorder="1" applyAlignment="1">
      <alignment vertical="center"/>
    </xf>
    <xf numFmtId="0" fontId="6" fillId="0" borderId="9" xfId="1" applyFont="1" applyFill="1" applyBorder="1" applyAlignment="1">
      <alignment vertical="center"/>
    </xf>
    <xf numFmtId="0" fontId="6" fillId="0" borderId="10" xfId="1" applyFont="1" applyFill="1" applyBorder="1" applyAlignment="1">
      <alignment vertical="center"/>
    </xf>
    <xf numFmtId="0" fontId="13" fillId="2" borderId="0" xfId="1" applyFont="1" applyFill="1" applyBorder="1" applyAlignment="1">
      <alignment horizontal="right" vertical="center" wrapText="1"/>
    </xf>
    <xf numFmtId="0" fontId="18" fillId="2" borderId="0" xfId="1" applyFont="1" applyFill="1" applyBorder="1" applyAlignment="1">
      <alignment vertical="center"/>
    </xf>
    <xf numFmtId="176" fontId="17" fillId="2" borderId="0" xfId="1" applyNumberFormat="1" applyFont="1" applyFill="1" applyBorder="1" applyAlignment="1">
      <alignment vertical="center"/>
    </xf>
    <xf numFmtId="0" fontId="30" fillId="0" borderId="0" xfId="1" applyFont="1" applyAlignment="1">
      <alignment vertical="center"/>
    </xf>
    <xf numFmtId="0" fontId="31" fillId="2" borderId="0" xfId="1" applyFont="1" applyFill="1" applyAlignment="1">
      <alignment vertical="center"/>
    </xf>
    <xf numFmtId="0" fontId="15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21" fillId="0" borderId="0" xfId="1" applyFont="1" applyAlignment="1">
      <alignment vertical="center"/>
    </xf>
    <xf numFmtId="0" fontId="28" fillId="0" borderId="0" xfId="1" applyFont="1" applyAlignment="1">
      <alignment vertical="center"/>
    </xf>
    <xf numFmtId="0" fontId="15" fillId="0" borderId="0" xfId="1" applyFont="1" applyBorder="1" applyAlignment="1">
      <alignment vertical="center"/>
    </xf>
    <xf numFmtId="0" fontId="16" fillId="0" borderId="0" xfId="1" applyFont="1" applyBorder="1" applyAlignment="1">
      <alignment vertical="center"/>
    </xf>
    <xf numFmtId="0" fontId="21" fillId="0" borderId="0" xfId="1" applyFont="1" applyBorder="1" applyAlignment="1">
      <alignment vertical="center"/>
    </xf>
    <xf numFmtId="0" fontId="28" fillId="0" borderId="0" xfId="1" applyFont="1" applyBorder="1" applyAlignment="1">
      <alignment vertical="center"/>
    </xf>
    <xf numFmtId="0" fontId="13" fillId="0" borderId="1" xfId="1" applyFont="1" applyFill="1" applyBorder="1" applyAlignment="1">
      <alignment horizontal="right" vertical="center" wrapText="1"/>
    </xf>
    <xf numFmtId="0" fontId="13" fillId="0" borderId="72" xfId="1" applyFont="1" applyFill="1" applyBorder="1" applyAlignment="1">
      <alignment horizontal="left" vertical="center" wrapText="1"/>
    </xf>
    <xf numFmtId="0" fontId="13" fillId="0" borderId="3" xfId="1" applyFont="1" applyFill="1" applyBorder="1" applyAlignment="1">
      <alignment vertical="center" wrapText="1"/>
    </xf>
    <xf numFmtId="0" fontId="13" fillId="0" borderId="74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distributed" vertical="center"/>
    </xf>
    <xf numFmtId="176" fontId="13" fillId="0" borderId="7" xfId="1" applyNumberFormat="1" applyFont="1" applyFill="1" applyBorder="1" applyAlignment="1">
      <alignment horizontal="right" vertical="center"/>
    </xf>
    <xf numFmtId="0" fontId="13" fillId="0" borderId="9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right" vertical="center" wrapText="1"/>
    </xf>
    <xf numFmtId="0" fontId="18" fillId="0" borderId="0" xfId="1" applyFont="1" applyBorder="1" applyAlignment="1">
      <alignment vertical="center"/>
    </xf>
    <xf numFmtId="176" fontId="17" fillId="0" borderId="0" xfId="1" applyNumberFormat="1" applyFont="1" applyBorder="1" applyAlignment="1">
      <alignment vertical="center"/>
    </xf>
    <xf numFmtId="0" fontId="15" fillId="2" borderId="0" xfId="1" applyFont="1" applyFill="1" applyAlignment="1">
      <alignment horizontal="left" vertical="center"/>
    </xf>
    <xf numFmtId="0" fontId="32" fillId="2" borderId="0" xfId="1" applyFont="1" applyFill="1" applyBorder="1" applyAlignment="1">
      <alignment vertical="center"/>
    </xf>
    <xf numFmtId="38" fontId="13" fillId="2" borderId="7" xfId="1" applyNumberFormat="1" applyFont="1" applyFill="1" applyBorder="1" applyAlignment="1">
      <alignment horizontal="right" vertical="center"/>
    </xf>
    <xf numFmtId="176" fontId="13" fillId="2" borderId="7" xfId="1" quotePrefix="1" applyNumberFormat="1" applyFont="1" applyFill="1" applyBorder="1" applyAlignment="1">
      <alignment horizontal="right" vertical="center"/>
    </xf>
    <xf numFmtId="179" fontId="13" fillId="2" borderId="7" xfId="1" applyNumberFormat="1" applyFont="1" applyFill="1" applyBorder="1" applyAlignment="1">
      <alignment horizontal="right" vertical="center"/>
    </xf>
    <xf numFmtId="0" fontId="13" fillId="2" borderId="0" xfId="1" applyFont="1" applyFill="1" applyBorder="1" applyAlignment="1">
      <alignment horizontal="distributed" vertical="center" wrapText="1"/>
    </xf>
    <xf numFmtId="176" fontId="13" fillId="2" borderId="0" xfId="1" applyNumberFormat="1" applyFont="1" applyFill="1" applyAlignment="1">
      <alignment vertical="center"/>
    </xf>
    <xf numFmtId="0" fontId="14" fillId="2" borderId="0" xfId="1" applyFont="1" applyFill="1" applyAlignment="1">
      <alignment vertical="center"/>
    </xf>
    <xf numFmtId="176" fontId="29" fillId="2" borderId="0" xfId="1" applyNumberFormat="1" applyFont="1" applyFill="1" applyAlignment="1">
      <alignment vertical="center"/>
    </xf>
    <xf numFmtId="0" fontId="15" fillId="0" borderId="0" xfId="1" applyFont="1" applyAlignment="1">
      <alignment horizontal="left" vertical="center"/>
    </xf>
    <xf numFmtId="0" fontId="14" fillId="0" borderId="0" xfId="1" applyFont="1" applyAlignment="1">
      <alignment vertical="center"/>
    </xf>
    <xf numFmtId="0" fontId="32" fillId="0" borderId="0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13" fillId="2" borderId="75" xfId="1" applyFont="1" applyFill="1" applyBorder="1" applyAlignment="1">
      <alignment horizontal="center" vertical="center"/>
    </xf>
    <xf numFmtId="0" fontId="13" fillId="0" borderId="49" xfId="1" applyFont="1" applyFill="1" applyBorder="1" applyAlignment="1">
      <alignment vertical="center"/>
    </xf>
    <xf numFmtId="38" fontId="13" fillId="0" borderId="7" xfId="1" applyNumberFormat="1" applyFont="1" applyFill="1" applyBorder="1" applyAlignment="1">
      <alignment horizontal="right" vertical="center"/>
    </xf>
    <xf numFmtId="176" fontId="13" fillId="0" borderId="0" xfId="1" applyNumberFormat="1" applyFont="1" applyFill="1" applyBorder="1" applyAlignment="1">
      <alignment horizontal="center" vertical="top"/>
    </xf>
    <xf numFmtId="177" fontId="13" fillId="0" borderId="8" xfId="1" applyNumberFormat="1" applyFont="1" applyFill="1" applyBorder="1" applyAlignment="1">
      <alignment horizontal="right" vertical="center"/>
    </xf>
    <xf numFmtId="176" fontId="13" fillId="0" borderId="0" xfId="1" applyNumberFormat="1" applyFont="1" applyFill="1" applyBorder="1" applyAlignment="1">
      <alignment horizontal="right" vertical="center"/>
    </xf>
    <xf numFmtId="0" fontId="13" fillId="0" borderId="0" xfId="1" applyFont="1" applyFill="1" applyBorder="1" applyAlignment="1">
      <alignment horizontal="distributed" vertical="center" wrapText="1"/>
    </xf>
    <xf numFmtId="0" fontId="13" fillId="0" borderId="10" xfId="1" applyFont="1" applyFill="1" applyBorder="1" applyAlignment="1">
      <alignment vertical="center"/>
    </xf>
    <xf numFmtId="0" fontId="13" fillId="0" borderId="11" xfId="1" applyFont="1" applyFill="1" applyBorder="1" applyAlignment="1">
      <alignment vertical="center"/>
    </xf>
    <xf numFmtId="38" fontId="14" fillId="0" borderId="0" xfId="1" applyNumberFormat="1" applyFont="1" applyAlignment="1">
      <alignment vertical="center"/>
    </xf>
    <xf numFmtId="0" fontId="10" fillId="2" borderId="0" xfId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0" fontId="6" fillId="2" borderId="0" xfId="1" applyFont="1" applyFill="1" applyAlignment="1">
      <alignment vertical="center" textRotation="255"/>
    </xf>
    <xf numFmtId="0" fontId="6" fillId="2" borderId="1" xfId="1" applyFont="1" applyFill="1" applyBorder="1" applyAlignment="1">
      <alignment horizontal="right" vertical="center" wrapText="1"/>
    </xf>
    <xf numFmtId="0" fontId="6" fillId="2" borderId="1" xfId="1" applyFont="1" applyFill="1" applyBorder="1" applyAlignment="1">
      <alignment vertical="center" wrapText="1"/>
    </xf>
    <xf numFmtId="0" fontId="6" fillId="2" borderId="3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left" vertical="center" textRotation="255" wrapText="1"/>
    </xf>
    <xf numFmtId="0" fontId="6" fillId="2" borderId="0" xfId="1" applyFont="1" applyFill="1" applyBorder="1" applyAlignment="1">
      <alignment horizontal="left" vertical="center" wrapText="1"/>
    </xf>
    <xf numFmtId="0" fontId="6" fillId="2" borderId="49" xfId="1" applyFont="1" applyFill="1" applyBorder="1" applyAlignment="1">
      <alignment horizontal="left" vertical="center" wrapText="1"/>
    </xf>
    <xf numFmtId="0" fontId="6" fillId="0" borderId="61" xfId="1" applyFont="1" applyFill="1" applyBorder="1" applyAlignment="1">
      <alignment vertical="center"/>
    </xf>
    <xf numFmtId="0" fontId="6" fillId="2" borderId="49" xfId="1" applyFont="1" applyFill="1" applyBorder="1" applyAlignment="1">
      <alignment vertical="center"/>
    </xf>
    <xf numFmtId="0" fontId="6" fillId="0" borderId="49" xfId="1" applyFont="1" applyFill="1" applyBorder="1" applyAlignment="1">
      <alignment vertical="center"/>
    </xf>
    <xf numFmtId="0" fontId="6" fillId="2" borderId="0" xfId="1" applyFont="1" applyFill="1" applyBorder="1" applyAlignment="1">
      <alignment horizontal="distributed" vertical="center" justifyLastLine="1"/>
    </xf>
    <xf numFmtId="0" fontId="6" fillId="2" borderId="7" xfId="1" applyFont="1" applyFill="1" applyBorder="1" applyAlignment="1">
      <alignment horizontal="distributed" vertical="center" justifyLastLine="1"/>
    </xf>
    <xf numFmtId="0" fontId="6" fillId="2" borderId="0" xfId="1" applyFont="1" applyFill="1" applyBorder="1" applyAlignment="1">
      <alignment horizontal="distributed" vertical="center"/>
    </xf>
    <xf numFmtId="38" fontId="6" fillId="0" borderId="78" xfId="1" applyNumberFormat="1" applyFont="1" applyFill="1" applyBorder="1" applyAlignment="1">
      <alignment horizontal="right" vertical="center"/>
    </xf>
    <xf numFmtId="176" fontId="6" fillId="2" borderId="0" xfId="1" applyNumberFormat="1" applyFont="1" applyFill="1" applyBorder="1" applyAlignment="1">
      <alignment horizontal="right" vertical="center"/>
    </xf>
    <xf numFmtId="38" fontId="6" fillId="0" borderId="7" xfId="1" applyNumberFormat="1" applyFont="1" applyFill="1" applyBorder="1" applyAlignment="1">
      <alignment horizontal="right" vertical="center"/>
    </xf>
    <xf numFmtId="3" fontId="6" fillId="2" borderId="0" xfId="1" applyNumberFormat="1" applyFont="1" applyFill="1" applyBorder="1" applyAlignment="1">
      <alignment vertical="center"/>
    </xf>
    <xf numFmtId="38" fontId="6" fillId="2" borderId="8" xfId="1" quotePrefix="1" applyNumberFormat="1" applyFont="1" applyFill="1" applyBorder="1" applyAlignment="1">
      <alignment horizontal="right" vertical="center"/>
    </xf>
    <xf numFmtId="38" fontId="7" fillId="3" borderId="8" xfId="1" quotePrefix="1" applyNumberFormat="1" applyFont="1" applyFill="1" applyBorder="1" applyAlignment="1">
      <alignment horizontal="right" vertical="center"/>
    </xf>
    <xf numFmtId="38" fontId="6" fillId="0" borderId="7" xfId="1" quotePrefix="1" applyNumberFormat="1" applyFont="1" applyFill="1" applyBorder="1" applyAlignment="1">
      <alignment horizontal="right" vertical="center"/>
    </xf>
    <xf numFmtId="0" fontId="6" fillId="2" borderId="0" xfId="1" applyFont="1" applyFill="1" applyBorder="1" applyAlignment="1">
      <alignment horizontal="distributed" vertical="center" textRotation="255"/>
    </xf>
    <xf numFmtId="38" fontId="6" fillId="0" borderId="61" xfId="1" applyNumberFormat="1" applyFont="1" applyFill="1" applyBorder="1" applyAlignment="1">
      <alignment horizontal="right" vertical="center"/>
    </xf>
    <xf numFmtId="0" fontId="6" fillId="2" borderId="9" xfId="1" applyFont="1" applyFill="1" applyBorder="1" applyAlignment="1">
      <alignment horizontal="distributed" vertical="center" textRotation="255"/>
    </xf>
    <xf numFmtId="0" fontId="6" fillId="2" borderId="9" xfId="1" applyFont="1" applyFill="1" applyBorder="1" applyAlignment="1">
      <alignment horizontal="distributed" vertical="center"/>
    </xf>
    <xf numFmtId="38" fontId="6" fillId="2" borderId="11" xfId="1" applyNumberFormat="1" applyFont="1" applyFill="1" applyBorder="1" applyAlignment="1">
      <alignment vertical="center"/>
    </xf>
    <xf numFmtId="38" fontId="7" fillId="3" borderId="11" xfId="1" applyNumberFormat="1" applyFont="1" applyFill="1" applyBorder="1" applyAlignment="1">
      <alignment vertical="center"/>
    </xf>
    <xf numFmtId="38" fontId="6" fillId="0" borderId="79" xfId="1" applyNumberFormat="1" applyFont="1" applyFill="1" applyBorder="1" applyAlignment="1">
      <alignment vertical="center"/>
    </xf>
    <xf numFmtId="38" fontId="6" fillId="0" borderId="10" xfId="1" applyNumberFormat="1" applyFont="1" applyFill="1" applyBorder="1" applyAlignment="1">
      <alignment vertical="center"/>
    </xf>
    <xf numFmtId="0" fontId="6" fillId="2" borderId="80" xfId="1" applyFont="1" applyFill="1" applyBorder="1" applyAlignment="1">
      <alignment vertical="center"/>
    </xf>
    <xf numFmtId="49" fontId="6" fillId="2" borderId="0" xfId="1" applyNumberFormat="1" applyFont="1" applyFill="1" applyAlignment="1">
      <alignment horizontal="left" vertical="center"/>
    </xf>
    <xf numFmtId="38" fontId="6" fillId="2" borderId="0" xfId="1" applyNumberFormat="1" applyFont="1" applyFill="1" applyBorder="1" applyAlignment="1">
      <alignment vertical="center"/>
    </xf>
    <xf numFmtId="0" fontId="6" fillId="2" borderId="0" xfId="1" applyFont="1" applyFill="1" applyAlignment="1">
      <alignment horizontal="left" vertical="center" textRotation="255"/>
    </xf>
    <xf numFmtId="38" fontId="6" fillId="2" borderId="0" xfId="1" applyNumberFormat="1" applyFont="1" applyFill="1" applyAlignment="1">
      <alignment horizontal="left" vertical="center"/>
    </xf>
    <xf numFmtId="38" fontId="6" fillId="2" borderId="8" xfId="1" applyNumberFormat="1" applyFont="1" applyFill="1" applyBorder="1" applyAlignment="1">
      <alignment vertical="center"/>
    </xf>
    <xf numFmtId="38" fontId="7" fillId="3" borderId="8" xfId="1" applyNumberFormat="1" applyFont="1" applyFill="1" applyBorder="1" applyAlignment="1">
      <alignment vertical="center"/>
    </xf>
    <xf numFmtId="38" fontId="6" fillId="0" borderId="61" xfId="1" applyNumberFormat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textRotation="255"/>
    </xf>
    <xf numFmtId="38" fontId="6" fillId="0" borderId="7" xfId="1" applyNumberFormat="1" applyFont="1" applyFill="1" applyBorder="1" applyAlignment="1">
      <alignment vertical="center"/>
    </xf>
    <xf numFmtId="38" fontId="6" fillId="0" borderId="61" xfId="1" quotePrefix="1" applyNumberFormat="1" applyFont="1" applyFill="1" applyBorder="1" applyAlignment="1">
      <alignment horizontal="right" vertical="center"/>
    </xf>
    <xf numFmtId="0" fontId="6" fillId="0" borderId="79" xfId="1" applyFont="1" applyFill="1" applyBorder="1" applyAlignment="1">
      <alignment vertical="center"/>
    </xf>
    <xf numFmtId="0" fontId="2" fillId="0" borderId="0" xfId="1" applyFont="1" applyBorder="1" applyAlignment="1">
      <alignment vertical="center"/>
    </xf>
    <xf numFmtId="0" fontId="30" fillId="0" borderId="0" xfId="1" applyFont="1" applyBorder="1" applyAlignment="1">
      <alignment vertical="center"/>
    </xf>
    <xf numFmtId="0" fontId="6" fillId="0" borderId="0" xfId="1" applyFont="1" applyAlignment="1">
      <alignment vertical="center" textRotation="255"/>
    </xf>
    <xf numFmtId="0" fontId="6" fillId="0" borderId="1" xfId="1" applyFont="1" applyFill="1" applyBorder="1" applyAlignment="1">
      <alignment vertical="center"/>
    </xf>
    <xf numFmtId="0" fontId="6" fillId="0" borderId="1" xfId="1" applyFont="1" applyFill="1" applyBorder="1" applyAlignment="1">
      <alignment horizontal="right" vertical="center" wrapText="1"/>
    </xf>
    <xf numFmtId="0" fontId="6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textRotation="255" wrapText="1"/>
    </xf>
    <xf numFmtId="0" fontId="6" fillId="0" borderId="0" xfId="1" applyFont="1" applyFill="1" applyBorder="1" applyAlignment="1">
      <alignment horizontal="left" vertical="center" wrapText="1"/>
    </xf>
    <xf numFmtId="0" fontId="6" fillId="0" borderId="49" xfId="1" applyFont="1" applyFill="1" applyBorder="1" applyAlignment="1">
      <alignment horizontal="left" vertical="center" wrapText="1"/>
    </xf>
    <xf numFmtId="0" fontId="6" fillId="0" borderId="8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distributed" vertical="center" justifyLastLine="1"/>
    </xf>
    <xf numFmtId="0" fontId="6" fillId="0" borderId="7" xfId="1" applyFont="1" applyFill="1" applyBorder="1" applyAlignment="1">
      <alignment horizontal="distributed" vertical="center" justifyLastLine="1"/>
    </xf>
    <xf numFmtId="0" fontId="6" fillId="0" borderId="0" xfId="1" applyFont="1" applyFill="1" applyBorder="1" applyAlignment="1">
      <alignment horizontal="distributed" vertical="center"/>
    </xf>
    <xf numFmtId="0" fontId="6" fillId="0" borderId="0" xfId="1" applyFont="1" applyFill="1" applyBorder="1" applyAlignment="1">
      <alignment horizontal="distributed" vertical="center" textRotation="255"/>
    </xf>
    <xf numFmtId="38" fontId="6" fillId="0" borderId="8" xfId="1" applyNumberFormat="1" applyFont="1" applyFill="1" applyBorder="1" applyAlignment="1">
      <alignment horizontal="right" vertical="center"/>
    </xf>
    <xf numFmtId="38" fontId="6" fillId="0" borderId="8" xfId="1" quotePrefix="1" applyNumberFormat="1" applyFont="1" applyFill="1" applyBorder="1" applyAlignment="1">
      <alignment horizontal="right" vertical="center"/>
    </xf>
    <xf numFmtId="0" fontId="6" fillId="0" borderId="9" xfId="1" applyFont="1" applyFill="1" applyBorder="1" applyAlignment="1">
      <alignment horizontal="distributed" vertical="center" textRotation="255"/>
    </xf>
    <xf numFmtId="0" fontId="6" fillId="0" borderId="9" xfId="1" applyFont="1" applyFill="1" applyBorder="1" applyAlignment="1">
      <alignment horizontal="distributed" vertical="center"/>
    </xf>
    <xf numFmtId="38" fontId="6" fillId="0" borderId="11" xfId="1" applyNumberFormat="1" applyFont="1" applyFill="1" applyBorder="1" applyAlignment="1">
      <alignment vertical="center"/>
    </xf>
    <xf numFmtId="0" fontId="6" fillId="0" borderId="0" xfId="1" applyFont="1" applyBorder="1" applyAlignment="1">
      <alignment vertical="center" textRotation="255"/>
    </xf>
    <xf numFmtId="49" fontId="6" fillId="0" borderId="0" xfId="1" applyNumberFormat="1" applyFont="1" applyFill="1" applyAlignment="1">
      <alignment horizontal="right" vertical="center"/>
    </xf>
    <xf numFmtId="38" fontId="6" fillId="0" borderId="0" xfId="1" applyNumberFormat="1" applyFont="1" applyFill="1" applyAlignment="1">
      <alignment vertical="center"/>
    </xf>
    <xf numFmtId="38" fontId="6" fillId="0" borderId="0" xfId="1" applyNumberFormat="1" applyFont="1" applyFill="1" applyBorder="1" applyAlignment="1">
      <alignment vertical="center"/>
    </xf>
    <xf numFmtId="0" fontId="6" fillId="0" borderId="0" xfId="1" applyFont="1" applyAlignment="1">
      <alignment horizontal="left" vertical="center" textRotation="255"/>
    </xf>
    <xf numFmtId="38" fontId="6" fillId="0" borderId="0" xfId="1" applyNumberFormat="1" applyFont="1" applyFill="1" applyAlignment="1">
      <alignment horizontal="right" vertical="center"/>
    </xf>
    <xf numFmtId="38" fontId="6" fillId="0" borderId="8" xfId="1" applyNumberFormat="1" applyFont="1" applyFill="1" applyBorder="1" applyAlignment="1">
      <alignment vertical="center"/>
    </xf>
    <xf numFmtId="38" fontId="6" fillId="2" borderId="0" xfId="1" applyNumberFormat="1" applyFont="1" applyFill="1" applyBorder="1" applyAlignment="1">
      <alignment horizontal="right" vertical="center"/>
    </xf>
    <xf numFmtId="38" fontId="6" fillId="2" borderId="7" xfId="1" quotePrefix="1" applyNumberFormat="1" applyFont="1" applyFill="1" applyBorder="1" applyAlignment="1">
      <alignment horizontal="right" vertical="center"/>
    </xf>
    <xf numFmtId="38" fontId="6" fillId="2" borderId="0" xfId="1" quotePrefix="1" applyNumberFormat="1" applyFont="1" applyFill="1" applyBorder="1" applyAlignment="1">
      <alignment horizontal="right" vertical="center"/>
    </xf>
    <xf numFmtId="0" fontId="6" fillId="0" borderId="11" xfId="1" applyFont="1" applyFill="1" applyBorder="1" applyAlignment="1">
      <alignment vertical="center"/>
    </xf>
    <xf numFmtId="0" fontId="7" fillId="2" borderId="0" xfId="1" applyFont="1" applyFill="1" applyAlignment="1">
      <alignment vertical="center"/>
    </xf>
    <xf numFmtId="0" fontId="13" fillId="2" borderId="31" xfId="1" applyFont="1" applyFill="1" applyBorder="1" applyAlignment="1">
      <alignment horizontal="left" vertical="center" wrapText="1"/>
    </xf>
    <xf numFmtId="0" fontId="13" fillId="2" borderId="81" xfId="1" applyFont="1" applyFill="1" applyBorder="1" applyAlignment="1">
      <alignment horizontal="center"/>
    </xf>
    <xf numFmtId="0" fontId="13" fillId="2" borderId="82" xfId="1" applyFont="1" applyFill="1" applyBorder="1" applyAlignment="1">
      <alignment horizontal="center"/>
    </xf>
    <xf numFmtId="0" fontId="13" fillId="2" borderId="83" xfId="1" applyFont="1" applyFill="1" applyBorder="1" applyAlignment="1">
      <alignment vertical="center"/>
    </xf>
    <xf numFmtId="0" fontId="13" fillId="2" borderId="83" xfId="1" applyFont="1" applyFill="1" applyBorder="1" applyAlignment="1">
      <alignment horizontal="left" vertical="center" wrapText="1"/>
    </xf>
    <xf numFmtId="0" fontId="13" fillId="2" borderId="84" xfId="1" applyFont="1" applyFill="1" applyBorder="1" applyAlignment="1">
      <alignment horizontal="center" vertical="top"/>
    </xf>
    <xf numFmtId="0" fontId="13" fillId="2" borderId="85" xfId="1" applyFont="1" applyFill="1" applyBorder="1" applyAlignment="1">
      <alignment horizontal="center" vertical="top"/>
    </xf>
    <xf numFmtId="49" fontId="13" fillId="2" borderId="0" xfId="1" applyNumberFormat="1" applyFont="1" applyFill="1" applyBorder="1" applyAlignment="1">
      <alignment horizontal="right" vertical="center"/>
    </xf>
    <xf numFmtId="0" fontId="13" fillId="2" borderId="0" xfId="1" applyFont="1" applyFill="1" applyBorder="1" applyAlignment="1">
      <alignment horizontal="center" vertical="center"/>
    </xf>
    <xf numFmtId="176" fontId="13" fillId="2" borderId="8" xfId="1" applyNumberFormat="1" applyFont="1" applyFill="1" applyBorder="1" applyAlignment="1">
      <alignment horizontal="right" vertical="center" indent="3"/>
    </xf>
    <xf numFmtId="176" fontId="13" fillId="2" borderId="0" xfId="1" applyNumberFormat="1" applyFont="1" applyFill="1" applyBorder="1" applyAlignment="1">
      <alignment horizontal="right" vertical="center" indent="3"/>
    </xf>
    <xf numFmtId="0" fontId="13" fillId="2" borderId="0" xfId="1" applyNumberFormat="1" applyFont="1" applyFill="1" applyBorder="1" applyAlignment="1">
      <alignment horizontal="right" vertical="center"/>
    </xf>
    <xf numFmtId="49" fontId="7" fillId="3" borderId="0" xfId="1" applyNumberFormat="1" applyFont="1" applyFill="1" applyBorder="1" applyAlignment="1">
      <alignment horizontal="right" vertical="center"/>
    </xf>
    <xf numFmtId="176" fontId="7" fillId="3" borderId="8" xfId="1" applyNumberFormat="1" applyFont="1" applyFill="1" applyBorder="1" applyAlignment="1">
      <alignment horizontal="right" vertical="center" indent="3"/>
    </xf>
    <xf numFmtId="176" fontId="7" fillId="3" borderId="0" xfId="1" applyNumberFormat="1" applyFont="1" applyFill="1" applyBorder="1" applyAlignment="1">
      <alignment horizontal="right" vertical="center" indent="3"/>
    </xf>
    <xf numFmtId="0" fontId="6" fillId="3" borderId="39" xfId="1" applyFont="1" applyFill="1" applyBorder="1" applyAlignment="1">
      <alignment vertical="center"/>
    </xf>
    <xf numFmtId="0" fontId="6" fillId="3" borderId="41" xfId="1" applyFont="1" applyFill="1" applyBorder="1" applyAlignment="1">
      <alignment vertical="center"/>
    </xf>
    <xf numFmtId="0" fontId="13" fillId="2" borderId="0" xfId="1" applyFont="1" applyFill="1" applyAlignment="1">
      <alignment horizontal="left" vertical="center"/>
    </xf>
    <xf numFmtId="0" fontId="13" fillId="2" borderId="1" xfId="1" applyFont="1" applyFill="1" applyBorder="1" applyAlignment="1">
      <alignment horizontal="left" vertical="center" wrapText="1"/>
    </xf>
    <xf numFmtId="0" fontId="13" fillId="2" borderId="2" xfId="1" applyFont="1" applyFill="1" applyBorder="1" applyAlignment="1">
      <alignment horizontal="left" vertical="center" wrapText="1"/>
    </xf>
    <xf numFmtId="0" fontId="13" fillId="2" borderId="43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distributed"/>
    </xf>
    <xf numFmtId="0" fontId="13" fillId="2" borderId="3" xfId="1" applyFont="1" applyFill="1" applyBorder="1" applyAlignment="1">
      <alignment horizontal="left" vertical="center" wrapText="1"/>
    </xf>
    <xf numFmtId="0" fontId="13" fillId="2" borderId="4" xfId="1" applyFont="1" applyFill="1" applyBorder="1" applyAlignment="1">
      <alignment horizontal="left" vertical="center" wrapText="1"/>
    </xf>
    <xf numFmtId="0" fontId="13" fillId="2" borderId="37" xfId="1" applyFont="1" applyFill="1" applyBorder="1" applyAlignment="1">
      <alignment horizontal="center" vertical="center"/>
    </xf>
    <xf numFmtId="0" fontId="13" fillId="2" borderId="3" xfId="1" applyFont="1" applyFill="1" applyBorder="1" applyAlignment="1">
      <alignment horizontal="distributed" vertical="top"/>
    </xf>
    <xf numFmtId="0" fontId="13" fillId="2" borderId="7" xfId="1" applyFont="1" applyFill="1" applyBorder="1" applyAlignment="1">
      <alignment horizontal="left" vertical="center" wrapText="1"/>
    </xf>
    <xf numFmtId="0" fontId="13" fillId="2" borderId="7" xfId="1" applyFont="1" applyFill="1" applyBorder="1" applyAlignment="1">
      <alignment horizontal="center" vertical="center"/>
    </xf>
    <xf numFmtId="38" fontId="13" fillId="2" borderId="0" xfId="1" applyNumberFormat="1" applyFont="1" applyFill="1" applyBorder="1" applyAlignment="1">
      <alignment horizontal="right" vertical="center" indent="1"/>
    </xf>
    <xf numFmtId="38" fontId="13" fillId="2" borderId="36" xfId="1" applyNumberFormat="1" applyFont="1" applyFill="1" applyBorder="1" applyAlignment="1">
      <alignment horizontal="right" vertical="center" indent="1"/>
    </xf>
    <xf numFmtId="38" fontId="13" fillId="2" borderId="7" xfId="1" applyNumberFormat="1" applyFont="1" applyFill="1" applyBorder="1" applyAlignment="1">
      <alignment horizontal="right" vertical="center" indent="1"/>
    </xf>
    <xf numFmtId="0" fontId="7" fillId="3" borderId="7" xfId="1" applyFont="1" applyFill="1" applyBorder="1" applyAlignment="1">
      <alignment horizontal="center" vertical="center"/>
    </xf>
    <xf numFmtId="38" fontId="7" fillId="3" borderId="0" xfId="1" applyNumberFormat="1" applyFont="1" applyFill="1" applyBorder="1" applyAlignment="1">
      <alignment horizontal="right" vertical="center" indent="1"/>
    </xf>
    <xf numFmtId="38" fontId="7" fillId="3" borderId="36" xfId="1" applyNumberFormat="1" applyFont="1" applyFill="1" applyBorder="1" applyAlignment="1">
      <alignment horizontal="right" vertical="center" indent="1"/>
    </xf>
    <xf numFmtId="38" fontId="7" fillId="3" borderId="7" xfId="1" applyNumberFormat="1" applyFont="1" applyFill="1" applyBorder="1" applyAlignment="1">
      <alignment horizontal="right" vertical="center" indent="1"/>
    </xf>
    <xf numFmtId="0" fontId="9" fillId="2" borderId="0" xfId="1" applyFont="1" applyFill="1" applyAlignment="1">
      <alignment vertical="center"/>
    </xf>
    <xf numFmtId="0" fontId="6" fillId="3" borderId="9" xfId="1" applyFont="1" applyFill="1" applyBorder="1" applyAlignment="1">
      <alignment vertical="center"/>
    </xf>
    <xf numFmtId="0" fontId="6" fillId="3" borderId="10" xfId="1" applyFont="1" applyFill="1" applyBorder="1" applyAlignment="1">
      <alignment vertical="center"/>
    </xf>
    <xf numFmtId="0" fontId="6" fillId="3" borderId="46" xfId="1" applyFont="1" applyFill="1" applyBorder="1" applyAlignment="1">
      <alignment vertical="center"/>
    </xf>
    <xf numFmtId="0" fontId="13" fillId="2" borderId="0" xfId="1" applyFont="1" applyFill="1" applyAlignment="1">
      <alignment horizontal="right" vertical="center"/>
    </xf>
    <xf numFmtId="0" fontId="23" fillId="0" borderId="0" xfId="1" applyFont="1" applyAlignment="1">
      <alignment vertical="center"/>
    </xf>
    <xf numFmtId="0" fontId="33" fillId="0" borderId="0" xfId="1" applyFont="1" applyAlignment="1">
      <alignment vertical="center"/>
    </xf>
    <xf numFmtId="0" fontId="34" fillId="0" borderId="0" xfId="1" applyFont="1" applyAlignment="1">
      <alignment vertical="center"/>
    </xf>
    <xf numFmtId="0" fontId="13" fillId="0" borderId="31" xfId="1" applyFont="1" applyFill="1" applyBorder="1" applyAlignment="1">
      <alignment vertical="center"/>
    </xf>
    <xf numFmtId="0" fontId="13" fillId="0" borderId="31" xfId="1" applyFont="1" applyFill="1" applyBorder="1" applyAlignment="1">
      <alignment horizontal="left" vertical="center" wrapText="1"/>
    </xf>
    <xf numFmtId="0" fontId="13" fillId="0" borderId="0" xfId="1" applyNumberFormat="1" applyFont="1" applyFill="1" applyBorder="1" applyAlignment="1">
      <alignment horizontal="center" vertical="center"/>
    </xf>
    <xf numFmtId="180" fontId="13" fillId="0" borderId="63" xfId="1" applyNumberFormat="1" applyFont="1" applyFill="1" applyBorder="1" applyAlignment="1">
      <alignment horizontal="center" vertical="center"/>
    </xf>
    <xf numFmtId="176" fontId="13" fillId="0" borderId="63" xfId="1" applyNumberFormat="1" applyFont="1" applyFill="1" applyBorder="1" applyAlignment="1">
      <alignment horizontal="center" vertical="center"/>
    </xf>
    <xf numFmtId="176" fontId="13" fillId="0" borderId="30" xfId="1" applyNumberFormat="1" applyFont="1" applyFill="1" applyBorder="1" applyAlignment="1">
      <alignment horizontal="right" vertical="center"/>
    </xf>
    <xf numFmtId="181" fontId="13" fillId="2" borderId="0" xfId="1" applyNumberFormat="1" applyFont="1" applyFill="1" applyBorder="1" applyAlignment="1">
      <alignment horizontal="right" vertical="center" indent="2"/>
    </xf>
    <xf numFmtId="181" fontId="13" fillId="0" borderId="0" xfId="1" applyNumberFormat="1" applyFont="1" applyFill="1" applyBorder="1" applyAlignment="1">
      <alignment horizontal="right" vertical="center" indent="2"/>
    </xf>
    <xf numFmtId="176" fontId="20" fillId="0" borderId="0" xfId="1" applyNumberFormat="1" applyFont="1" applyAlignment="1">
      <alignment vertical="center"/>
    </xf>
    <xf numFmtId="0" fontId="7" fillId="3" borderId="0" xfId="1" applyNumberFormat="1" applyFont="1" applyFill="1" applyBorder="1" applyAlignment="1">
      <alignment vertical="center"/>
    </xf>
    <xf numFmtId="0" fontId="7" fillId="3" borderId="62" xfId="1" applyFont="1" applyFill="1" applyBorder="1" applyAlignment="1">
      <alignment vertical="center"/>
    </xf>
    <xf numFmtId="180" fontId="7" fillId="3" borderId="63" xfId="1" applyNumberFormat="1" applyFont="1" applyFill="1" applyBorder="1" applyAlignment="1">
      <alignment horizontal="center" vertical="center"/>
    </xf>
    <xf numFmtId="176" fontId="7" fillId="3" borderId="63" xfId="1" applyNumberFormat="1" applyFont="1" applyFill="1" applyBorder="1" applyAlignment="1">
      <alignment horizontal="center" vertical="center"/>
    </xf>
    <xf numFmtId="176" fontId="7" fillId="3" borderId="30" xfId="1" applyNumberFormat="1" applyFont="1" applyFill="1" applyBorder="1" applyAlignment="1">
      <alignment horizontal="right" vertical="center"/>
    </xf>
    <xf numFmtId="181" fontId="7" fillId="3" borderId="0" xfId="1" applyNumberFormat="1" applyFont="1" applyFill="1" applyBorder="1" applyAlignment="1">
      <alignment horizontal="right" vertical="center" indent="2"/>
    </xf>
    <xf numFmtId="0" fontId="13" fillId="3" borderId="39" xfId="1" applyFont="1" applyFill="1" applyBorder="1" applyAlignment="1">
      <alignment vertical="center"/>
    </xf>
    <xf numFmtId="0" fontId="13" fillId="3" borderId="39" xfId="1" applyNumberFormat="1" applyFont="1" applyFill="1" applyBorder="1" applyAlignment="1">
      <alignment horizontal="right" vertical="center"/>
    </xf>
    <xf numFmtId="0" fontId="13" fillId="3" borderId="64" xfId="1" applyFont="1" applyFill="1" applyBorder="1" applyAlignment="1">
      <alignment vertical="center"/>
    </xf>
    <xf numFmtId="176" fontId="13" fillId="3" borderId="70" xfId="1" applyNumberFormat="1" applyFont="1" applyFill="1" applyBorder="1" applyAlignment="1">
      <alignment horizontal="center" vertical="center"/>
    </xf>
    <xf numFmtId="176" fontId="6" fillId="3" borderId="71" xfId="1" applyNumberFormat="1" applyFont="1" applyFill="1" applyBorder="1" applyAlignment="1">
      <alignment horizontal="center" vertical="center"/>
    </xf>
    <xf numFmtId="176" fontId="6" fillId="3" borderId="64" xfId="1" applyNumberFormat="1" applyFont="1" applyFill="1" applyBorder="1" applyAlignment="1">
      <alignment horizontal="center" vertical="center"/>
    </xf>
    <xf numFmtId="176" fontId="6" fillId="3" borderId="70" xfId="1" applyNumberFormat="1" applyFont="1" applyFill="1" applyBorder="1" applyAlignment="1">
      <alignment horizontal="center" vertical="center"/>
    </xf>
    <xf numFmtId="176" fontId="6" fillId="3" borderId="71" xfId="1" applyNumberFormat="1" applyFont="1" applyFill="1" applyBorder="1" applyAlignment="1">
      <alignment horizontal="right" vertical="center"/>
    </xf>
    <xf numFmtId="176" fontId="6" fillId="3" borderId="64" xfId="1" applyNumberFormat="1" applyFont="1" applyFill="1" applyBorder="1" applyAlignment="1">
      <alignment horizontal="right" vertical="center" indent="1"/>
    </xf>
    <xf numFmtId="181" fontId="6" fillId="3" borderId="39" xfId="1" applyNumberFormat="1" applyFont="1" applyFill="1" applyBorder="1" applyAlignment="1">
      <alignment horizontal="right" vertical="center" indent="2"/>
    </xf>
    <xf numFmtId="0" fontId="18" fillId="2" borderId="43" xfId="1" applyFont="1" applyFill="1" applyBorder="1" applyAlignment="1">
      <alignment horizontal="right" vertical="center" wrapText="1"/>
    </xf>
    <xf numFmtId="0" fontId="18" fillId="2" borderId="37" xfId="1" applyFont="1" applyFill="1" applyBorder="1" applyAlignment="1">
      <alignment horizontal="left" vertical="center" wrapText="1"/>
    </xf>
    <xf numFmtId="0" fontId="13" fillId="2" borderId="6" xfId="1" applyFont="1" applyFill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86" xfId="1" applyFont="1" applyBorder="1" applyAlignment="1">
      <alignment vertical="center"/>
    </xf>
    <xf numFmtId="0" fontId="6" fillId="0" borderId="87" xfId="1" applyFont="1" applyBorder="1" applyAlignment="1">
      <alignment vertical="center"/>
    </xf>
    <xf numFmtId="0" fontId="13" fillId="2" borderId="0" xfId="1" applyFont="1" applyFill="1" applyAlignment="1">
      <alignment horizontal="center" vertical="center" textRotation="255"/>
    </xf>
    <xf numFmtId="0" fontId="13" fillId="2" borderId="7" xfId="1" applyFont="1" applyFill="1" applyBorder="1" applyAlignment="1">
      <alignment horizontal="center" vertical="center" textRotation="255"/>
    </xf>
    <xf numFmtId="0" fontId="13" fillId="2" borderId="0" xfId="1" applyFont="1" applyFill="1" applyAlignment="1">
      <alignment horizontal="distributed" vertical="center"/>
    </xf>
    <xf numFmtId="0" fontId="13" fillId="2" borderId="36" xfId="1" applyFont="1" applyFill="1" applyBorder="1" applyAlignment="1">
      <alignment horizontal="distributed" vertical="center"/>
    </xf>
    <xf numFmtId="177" fontId="13" fillId="2" borderId="7" xfId="1" applyNumberFormat="1" applyFont="1" applyFill="1" applyBorder="1" applyAlignment="1">
      <alignment horizontal="right" vertical="center"/>
    </xf>
    <xf numFmtId="177" fontId="13" fillId="0" borderId="7" xfId="1" applyNumberFormat="1" applyFont="1" applyFill="1" applyBorder="1" applyAlignment="1">
      <alignment horizontal="right" vertical="center"/>
    </xf>
    <xf numFmtId="176" fontId="13" fillId="2" borderId="0" xfId="1" applyNumberFormat="1" applyFont="1" applyFill="1" applyAlignment="1">
      <alignment horizontal="right" vertical="center"/>
    </xf>
    <xf numFmtId="176" fontId="13" fillId="2" borderId="8" xfId="1" applyNumberFormat="1" applyFont="1" applyFill="1" applyBorder="1" applyAlignment="1">
      <alignment horizontal="right" vertical="center"/>
    </xf>
    <xf numFmtId="176" fontId="6" fillId="0" borderId="8" xfId="1" applyNumberFormat="1" applyFont="1" applyBorder="1" applyAlignment="1">
      <alignment horizontal="right" vertical="center"/>
    </xf>
    <xf numFmtId="0" fontId="6" fillId="2" borderId="45" xfId="1" applyFont="1" applyFill="1" applyBorder="1" applyAlignment="1">
      <alignment vertical="center"/>
    </xf>
    <xf numFmtId="0" fontId="13" fillId="2" borderId="45" xfId="1" applyFont="1" applyFill="1" applyBorder="1" applyAlignment="1">
      <alignment vertical="center"/>
    </xf>
    <xf numFmtId="0" fontId="13" fillId="2" borderId="49" xfId="1" applyFont="1" applyFill="1" applyBorder="1" applyAlignment="1">
      <alignment vertical="center"/>
    </xf>
    <xf numFmtId="0" fontId="13" fillId="2" borderId="44" xfId="1" applyFont="1" applyFill="1" applyBorder="1" applyAlignment="1">
      <alignment vertical="center"/>
    </xf>
    <xf numFmtId="0" fontId="13" fillId="2" borderId="23" xfId="1" applyFont="1" applyFill="1" applyBorder="1" applyAlignment="1">
      <alignment vertical="center"/>
    </xf>
    <xf numFmtId="0" fontId="6" fillId="0" borderId="23" xfId="1" applyFont="1" applyBorder="1" applyAlignment="1">
      <alignment vertical="center"/>
    </xf>
    <xf numFmtId="0" fontId="6" fillId="0" borderId="49" xfId="1" applyFont="1" applyBorder="1" applyAlignment="1">
      <alignment vertical="center"/>
    </xf>
    <xf numFmtId="0" fontId="7" fillId="3" borderId="23" xfId="1" applyFont="1" applyFill="1" applyBorder="1" applyAlignment="1">
      <alignment vertical="center"/>
    </xf>
    <xf numFmtId="0" fontId="7" fillId="3" borderId="49" xfId="1" applyFont="1" applyFill="1" applyBorder="1" applyAlignment="1">
      <alignment vertical="center"/>
    </xf>
    <xf numFmtId="176" fontId="6" fillId="0" borderId="8" xfId="1" quotePrefix="1" applyNumberFormat="1" applyFont="1" applyBorder="1" applyAlignment="1">
      <alignment horizontal="right" vertical="center"/>
    </xf>
    <xf numFmtId="177" fontId="6" fillId="0" borderId="7" xfId="1" quotePrefix="1" applyNumberFormat="1" applyFont="1" applyBorder="1" applyAlignment="1">
      <alignment horizontal="right" vertical="center"/>
    </xf>
    <xf numFmtId="176" fontId="7" fillId="3" borderId="8" xfId="1" quotePrefix="1" applyNumberFormat="1" applyFont="1" applyFill="1" applyBorder="1" applyAlignment="1">
      <alignment horizontal="right" vertical="center"/>
    </xf>
    <xf numFmtId="177" fontId="7" fillId="3" borderId="7" xfId="1" quotePrefix="1" applyNumberFormat="1" applyFont="1" applyFill="1" applyBorder="1" applyAlignment="1">
      <alignment horizontal="right" vertical="center"/>
    </xf>
    <xf numFmtId="176" fontId="13" fillId="0" borderId="7" xfId="1" quotePrefix="1" applyNumberFormat="1" applyFont="1" applyFill="1" applyBorder="1" applyAlignment="1">
      <alignment horizontal="right" vertical="center"/>
    </xf>
    <xf numFmtId="177" fontId="13" fillId="0" borderId="7" xfId="1" quotePrefix="1" applyNumberFormat="1" applyFont="1" applyFill="1" applyBorder="1" applyAlignment="1">
      <alignment horizontal="right" vertical="center"/>
    </xf>
    <xf numFmtId="0" fontId="13" fillId="2" borderId="4" xfId="1" applyFont="1" applyFill="1" applyBorder="1" applyAlignment="1">
      <alignment vertical="center"/>
    </xf>
    <xf numFmtId="0" fontId="13" fillId="2" borderId="3" xfId="1" applyFont="1" applyFill="1" applyBorder="1" applyAlignment="1">
      <alignment horizontal="distributed" vertical="center"/>
    </xf>
    <xf numFmtId="0" fontId="13" fillId="2" borderId="37" xfId="1" applyFont="1" applyFill="1" applyBorder="1" applyAlignment="1">
      <alignment horizontal="distributed" vertical="center"/>
    </xf>
    <xf numFmtId="176" fontId="13" fillId="2" borderId="38" xfId="1" applyNumberFormat="1" applyFont="1" applyFill="1" applyBorder="1" applyAlignment="1">
      <alignment horizontal="right" vertical="center"/>
    </xf>
    <xf numFmtId="177" fontId="13" fillId="2" borderId="4" xfId="1" applyNumberFormat="1" applyFont="1" applyFill="1" applyBorder="1" applyAlignment="1">
      <alignment horizontal="right" vertical="center"/>
    </xf>
    <xf numFmtId="176" fontId="6" fillId="0" borderId="38" xfId="1" applyNumberFormat="1" applyFont="1" applyBorder="1" applyAlignment="1">
      <alignment horizontal="right" vertical="center"/>
    </xf>
    <xf numFmtId="177" fontId="6" fillId="0" borderId="4" xfId="1" applyNumberFormat="1" applyFont="1" applyBorder="1" applyAlignment="1">
      <alignment horizontal="right" vertical="center"/>
    </xf>
    <xf numFmtId="176" fontId="7" fillId="3" borderId="38" xfId="1" applyNumberFormat="1" applyFont="1" applyFill="1" applyBorder="1" applyAlignment="1">
      <alignment horizontal="right" vertical="center"/>
    </xf>
    <xf numFmtId="177" fontId="7" fillId="3" borderId="4" xfId="1" applyNumberFormat="1" applyFont="1" applyFill="1" applyBorder="1" applyAlignment="1">
      <alignment horizontal="right" vertical="center"/>
    </xf>
    <xf numFmtId="176" fontId="13" fillId="0" borderId="4" xfId="1" applyNumberFormat="1" applyFont="1" applyFill="1" applyBorder="1" applyAlignment="1">
      <alignment horizontal="right" vertical="center"/>
    </xf>
    <xf numFmtId="177" fontId="13" fillId="0" borderId="4" xfId="1" applyNumberFormat="1" applyFont="1" applyFill="1" applyBorder="1" applyAlignment="1">
      <alignment horizontal="right" vertical="center"/>
    </xf>
    <xf numFmtId="0" fontId="13" fillId="0" borderId="88" xfId="1" applyFont="1" applyBorder="1" applyAlignment="1">
      <alignment vertical="center"/>
    </xf>
    <xf numFmtId="0" fontId="13" fillId="0" borderId="10" xfId="1" applyFont="1" applyBorder="1" applyAlignment="1">
      <alignment vertical="center"/>
    </xf>
    <xf numFmtId="0" fontId="7" fillId="3" borderId="88" xfId="1" applyFont="1" applyFill="1" applyBorder="1" applyAlignment="1">
      <alignment vertical="center"/>
    </xf>
    <xf numFmtId="0" fontId="17" fillId="0" borderId="0" xfId="1" applyFont="1" applyAlignment="1">
      <alignment vertical="center"/>
    </xf>
    <xf numFmtId="0" fontId="18" fillId="0" borderId="43" xfId="1" applyFont="1" applyBorder="1" applyAlignment="1">
      <alignment horizontal="right" vertical="center" wrapText="1"/>
    </xf>
    <xf numFmtId="0" fontId="18" fillId="0" borderId="37" xfId="1" applyFont="1" applyBorder="1" applyAlignment="1">
      <alignment horizontal="left" vertical="center" wrapText="1"/>
    </xf>
    <xf numFmtId="0" fontId="13" fillId="0" borderId="36" xfId="1" applyFont="1" applyBorder="1" applyAlignment="1">
      <alignment vertical="center"/>
    </xf>
    <xf numFmtId="0" fontId="13" fillId="0" borderId="0" xfId="1" applyFont="1" applyAlignment="1">
      <alignment horizontal="center" vertical="center" textRotation="255"/>
    </xf>
    <xf numFmtId="0" fontId="13" fillId="0" borderId="7" xfId="1" applyFont="1" applyBorder="1" applyAlignment="1">
      <alignment horizontal="center" vertical="center" textRotation="255"/>
    </xf>
    <xf numFmtId="0" fontId="13" fillId="0" borderId="0" xfId="1" applyFont="1" applyAlignment="1">
      <alignment horizontal="distributed" vertical="center"/>
    </xf>
    <xf numFmtId="0" fontId="13" fillId="0" borderId="36" xfId="1" applyFont="1" applyBorder="1" applyAlignment="1">
      <alignment horizontal="distributed" vertical="center"/>
    </xf>
    <xf numFmtId="0" fontId="6" fillId="0" borderId="45" xfId="1" applyFont="1" applyBorder="1" applyAlignment="1">
      <alignment vertical="center"/>
    </xf>
    <xf numFmtId="0" fontId="13" fillId="0" borderId="45" xfId="1" applyFont="1" applyBorder="1" applyAlignment="1">
      <alignment vertical="center"/>
    </xf>
    <xf numFmtId="0" fontId="13" fillId="0" borderId="49" xfId="1" applyFont="1" applyBorder="1" applyAlignment="1">
      <alignment vertical="center"/>
    </xf>
    <xf numFmtId="0" fontId="13" fillId="0" borderId="44" xfId="1" applyFont="1" applyBorder="1" applyAlignment="1">
      <alignment vertical="center"/>
    </xf>
    <xf numFmtId="177" fontId="6" fillId="0" borderId="8" xfId="1" quotePrefix="1" applyNumberFormat="1" applyFont="1" applyBorder="1" applyAlignment="1">
      <alignment horizontal="right" vertical="center"/>
    </xf>
    <xf numFmtId="177" fontId="7" fillId="3" borderId="8" xfId="1" quotePrefix="1" applyNumberFormat="1" applyFont="1" applyFill="1" applyBorder="1" applyAlignment="1">
      <alignment horizontal="right" vertical="center"/>
    </xf>
    <xf numFmtId="0" fontId="13" fillId="0" borderId="3" xfId="1" applyFont="1" applyBorder="1" applyAlignment="1">
      <alignment vertical="center"/>
    </xf>
    <xf numFmtId="0" fontId="13" fillId="0" borderId="4" xfId="1" applyFont="1" applyBorder="1" applyAlignment="1">
      <alignment vertical="center"/>
    </xf>
    <xf numFmtId="0" fontId="13" fillId="0" borderId="3" xfId="1" applyFont="1" applyBorder="1" applyAlignment="1">
      <alignment horizontal="distributed" vertical="center"/>
    </xf>
    <xf numFmtId="0" fontId="13" fillId="0" borderId="37" xfId="1" applyFont="1" applyBorder="1" applyAlignment="1">
      <alignment horizontal="distributed" vertical="center"/>
    </xf>
    <xf numFmtId="176" fontId="13" fillId="2" borderId="4" xfId="1" applyNumberFormat="1" applyFont="1" applyFill="1" applyBorder="1" applyAlignment="1">
      <alignment horizontal="right" vertical="center"/>
    </xf>
    <xf numFmtId="177" fontId="13" fillId="2" borderId="38" xfId="1" applyNumberFormat="1" applyFont="1" applyFill="1" applyBorder="1" applyAlignment="1">
      <alignment horizontal="right" vertical="center"/>
    </xf>
    <xf numFmtId="176" fontId="6" fillId="0" borderId="4" xfId="1" applyNumberFormat="1" applyFont="1" applyBorder="1" applyAlignment="1">
      <alignment horizontal="right" vertical="center"/>
    </xf>
    <xf numFmtId="177" fontId="6" fillId="0" borderId="38" xfId="1" applyNumberFormat="1" applyFont="1" applyBorder="1" applyAlignment="1">
      <alignment horizontal="right" vertical="center"/>
    </xf>
    <xf numFmtId="176" fontId="7" fillId="3" borderId="4" xfId="1" applyNumberFormat="1" applyFont="1" applyFill="1" applyBorder="1" applyAlignment="1">
      <alignment horizontal="right" vertical="center"/>
    </xf>
    <xf numFmtId="177" fontId="7" fillId="3" borderId="38" xfId="1" applyNumberFormat="1" applyFont="1" applyFill="1" applyBorder="1" applyAlignment="1">
      <alignment horizontal="right" vertical="center"/>
    </xf>
    <xf numFmtId="182" fontId="13" fillId="0" borderId="7" xfId="3" applyNumberFormat="1" applyFont="1" applyFill="1" applyBorder="1" applyAlignment="1">
      <alignment vertical="center"/>
    </xf>
    <xf numFmtId="0" fontId="13" fillId="0" borderId="9" xfId="1" applyFont="1" applyBorder="1" applyAlignment="1">
      <alignment vertical="center"/>
    </xf>
    <xf numFmtId="0" fontId="13" fillId="0" borderId="46" xfId="1" applyFont="1" applyBorder="1" applyAlignment="1">
      <alignment vertical="center"/>
    </xf>
    <xf numFmtId="0" fontId="14" fillId="3" borderId="4" xfId="1" applyFont="1" applyFill="1" applyBorder="1" applyAlignment="1">
      <alignment horizontal="center" vertical="center"/>
    </xf>
    <xf numFmtId="0" fontId="14" fillId="3" borderId="5" xfId="1" applyFont="1" applyFill="1" applyBorder="1" applyAlignment="1">
      <alignment horizontal="center" vertical="center"/>
    </xf>
    <xf numFmtId="0" fontId="14" fillId="3" borderId="8" xfId="1" applyFont="1" applyFill="1" applyBorder="1" applyAlignment="1">
      <alignment vertical="center"/>
    </xf>
    <xf numFmtId="177" fontId="14" fillId="3" borderId="8" xfId="1" applyNumberFormat="1" applyFont="1" applyFill="1" applyBorder="1" applyAlignment="1">
      <alignment horizontal="right" vertical="center"/>
    </xf>
    <xf numFmtId="176" fontId="6" fillId="0" borderId="7" xfId="1" applyNumberFormat="1" applyFont="1" applyFill="1" applyBorder="1" applyAlignment="1">
      <alignment horizontal="right" vertical="center"/>
    </xf>
    <xf numFmtId="0" fontId="14" fillId="3" borderId="10" xfId="1" applyFont="1" applyFill="1" applyBorder="1" applyAlignment="1">
      <alignment vertical="center"/>
    </xf>
    <xf numFmtId="0" fontId="14" fillId="3" borderId="11" xfId="1" applyFont="1" applyFill="1" applyBorder="1" applyAlignment="1">
      <alignment vertical="center"/>
    </xf>
    <xf numFmtId="0" fontId="6" fillId="0" borderId="23" xfId="1" applyFont="1" applyFill="1" applyBorder="1" applyAlignment="1">
      <alignment vertical="center"/>
    </xf>
    <xf numFmtId="176" fontId="6" fillId="0" borderId="8" xfId="1" applyNumberFormat="1" applyFont="1" applyFill="1" applyBorder="1" applyAlignment="1">
      <alignment horizontal="right" vertical="center"/>
    </xf>
    <xf numFmtId="0" fontId="35" fillId="0" borderId="0" xfId="1" applyFont="1" applyBorder="1" applyAlignment="1">
      <alignment vertical="center"/>
    </xf>
    <xf numFmtId="0" fontId="34" fillId="0" borderId="0" xfId="1" applyFont="1" applyBorder="1" applyAlignment="1">
      <alignment vertical="center"/>
    </xf>
    <xf numFmtId="0" fontId="36" fillId="0" borderId="0" xfId="1" applyFont="1" applyBorder="1" applyAlignment="1">
      <alignment vertical="center"/>
    </xf>
    <xf numFmtId="0" fontId="37" fillId="0" borderId="0" xfId="1" applyFont="1" applyBorder="1" applyAlignment="1">
      <alignment vertical="center"/>
    </xf>
    <xf numFmtId="0" fontId="20" fillId="0" borderId="0" xfId="1" applyFont="1" applyBorder="1" applyAlignment="1">
      <alignment horizontal="right" vertical="center"/>
    </xf>
    <xf numFmtId="0" fontId="20" fillId="0" borderId="1" xfId="1" applyFont="1" applyFill="1" applyBorder="1" applyAlignment="1">
      <alignment vertical="center"/>
    </xf>
    <xf numFmtId="0" fontId="20" fillId="0" borderId="1" xfId="1" applyFont="1" applyFill="1" applyBorder="1" applyAlignment="1">
      <alignment horizontal="right" vertical="center" wrapText="1"/>
    </xf>
    <xf numFmtId="0" fontId="20" fillId="0" borderId="72" xfId="1" applyFont="1" applyFill="1" applyBorder="1" applyAlignment="1">
      <alignment horizontal="left" vertical="center" wrapText="1"/>
    </xf>
    <xf numFmtId="0" fontId="20" fillId="0" borderId="3" xfId="1" applyFont="1" applyFill="1" applyBorder="1" applyAlignment="1">
      <alignment vertical="center"/>
    </xf>
    <xf numFmtId="0" fontId="20" fillId="0" borderId="3" xfId="1" applyFont="1" applyFill="1" applyBorder="1" applyAlignment="1">
      <alignment horizontal="left" vertical="center" wrapText="1"/>
    </xf>
    <xf numFmtId="0" fontId="20" fillId="0" borderId="74" xfId="1" applyFont="1" applyFill="1" applyBorder="1" applyAlignment="1">
      <alignment horizontal="left" vertical="center" wrapText="1"/>
    </xf>
    <xf numFmtId="0" fontId="20" fillId="0" borderId="4" xfId="1" applyFont="1" applyFill="1" applyBorder="1" applyAlignment="1">
      <alignment horizontal="center" vertical="center"/>
    </xf>
    <xf numFmtId="0" fontId="20" fillId="0" borderId="5" xfId="1" applyFont="1" applyFill="1" applyBorder="1" applyAlignment="1">
      <alignment horizontal="center" vertical="center"/>
    </xf>
    <xf numFmtId="0" fontId="20" fillId="2" borderId="3" xfId="1" applyFont="1" applyFill="1" applyBorder="1" applyAlignment="1">
      <alignment horizontal="center" vertical="center"/>
    </xf>
    <xf numFmtId="0" fontId="20" fillId="2" borderId="89" xfId="1" applyFont="1" applyFill="1" applyBorder="1" applyAlignment="1">
      <alignment horizontal="center" vertical="center"/>
    </xf>
    <xf numFmtId="0" fontId="6" fillId="0" borderId="75" xfId="1" applyFont="1" applyFill="1" applyBorder="1" applyAlignment="1">
      <alignment horizontal="center" vertical="center"/>
    </xf>
    <xf numFmtId="0" fontId="20" fillId="0" borderId="89" xfId="1" applyFont="1" applyFill="1" applyBorder="1" applyAlignment="1">
      <alignment horizontal="center" vertical="center"/>
    </xf>
    <xf numFmtId="0" fontId="34" fillId="3" borderId="6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vertical="center"/>
    </xf>
    <xf numFmtId="0" fontId="20" fillId="0" borderId="62" xfId="1" applyFont="1" applyFill="1" applyBorder="1" applyAlignment="1">
      <alignment vertical="center"/>
    </xf>
    <xf numFmtId="0" fontId="20" fillId="0" borderId="7" xfId="1" applyFont="1" applyFill="1" applyBorder="1" applyAlignment="1">
      <alignment vertical="center"/>
    </xf>
    <xf numFmtId="0" fontId="20" fillId="2" borderId="0" xfId="1" applyFont="1" applyFill="1" applyBorder="1" applyAlignment="1">
      <alignment vertical="center"/>
    </xf>
    <xf numFmtId="0" fontId="20" fillId="2" borderId="90" xfId="1" applyFont="1" applyFill="1" applyBorder="1" applyAlignment="1">
      <alignment vertical="center"/>
    </xf>
    <xf numFmtId="0" fontId="6" fillId="0" borderId="30" xfId="1" applyFont="1" applyFill="1" applyBorder="1" applyAlignment="1">
      <alignment vertical="center"/>
    </xf>
    <xf numFmtId="0" fontId="20" fillId="0" borderId="90" xfId="1" applyFont="1" applyFill="1" applyBorder="1" applyAlignment="1">
      <alignment vertical="center"/>
    </xf>
    <xf numFmtId="0" fontId="34" fillId="3" borderId="7" xfId="1" applyFont="1" applyFill="1" applyBorder="1" applyAlignment="1">
      <alignment vertical="center"/>
    </xf>
    <xf numFmtId="0" fontId="20" fillId="0" borderId="62" xfId="1" applyFont="1" applyFill="1" applyBorder="1" applyAlignment="1">
      <alignment horizontal="distributed" vertical="center"/>
    </xf>
    <xf numFmtId="176" fontId="20" fillId="0" borderId="7" xfId="1" applyNumberFormat="1" applyFont="1" applyFill="1" applyBorder="1" applyAlignment="1">
      <alignment horizontal="right" vertical="center"/>
    </xf>
    <xf numFmtId="177" fontId="20" fillId="0" borderId="8" xfId="1" applyNumberFormat="1" applyFont="1" applyFill="1" applyBorder="1" applyAlignment="1">
      <alignment horizontal="right" vertical="center"/>
    </xf>
    <xf numFmtId="176" fontId="20" fillId="2" borderId="0" xfId="1" applyNumberFormat="1" applyFont="1" applyFill="1" applyBorder="1" applyAlignment="1">
      <alignment horizontal="right" vertical="center"/>
    </xf>
    <xf numFmtId="177" fontId="20" fillId="2" borderId="90" xfId="1" applyNumberFormat="1" applyFont="1" applyFill="1" applyBorder="1" applyAlignment="1">
      <alignment horizontal="right" vertical="center"/>
    </xf>
    <xf numFmtId="176" fontId="6" fillId="0" borderId="30" xfId="1" applyNumberFormat="1" applyFont="1" applyFill="1" applyBorder="1" applyAlignment="1">
      <alignment horizontal="right" vertical="center"/>
    </xf>
    <xf numFmtId="177" fontId="6" fillId="0" borderId="90" xfId="1" applyNumberFormat="1" applyFont="1" applyFill="1" applyBorder="1" applyAlignment="1">
      <alignment horizontal="right" vertical="center"/>
    </xf>
    <xf numFmtId="0" fontId="20" fillId="0" borderId="0" xfId="1" applyFont="1" applyFill="1" applyBorder="1" applyAlignment="1">
      <alignment horizontal="distributed" vertical="center"/>
    </xf>
    <xf numFmtId="0" fontId="38" fillId="0" borderId="0" xfId="1" applyFont="1" applyAlignment="1">
      <alignment vertical="center"/>
    </xf>
    <xf numFmtId="176" fontId="20" fillId="0" borderId="30" xfId="1" applyNumberFormat="1" applyFont="1" applyFill="1" applyBorder="1" applyAlignment="1">
      <alignment horizontal="right" vertical="center"/>
    </xf>
    <xf numFmtId="177" fontId="20" fillId="0" borderId="30" xfId="1" applyNumberFormat="1" applyFont="1" applyFill="1" applyBorder="1" applyAlignment="1">
      <alignment horizontal="right" vertical="center"/>
    </xf>
    <xf numFmtId="176" fontId="20" fillId="2" borderId="63" xfId="1" applyNumberFormat="1" applyFont="1" applyFill="1" applyBorder="1" applyAlignment="1">
      <alignment horizontal="right" vertical="center"/>
    </xf>
    <xf numFmtId="177" fontId="20" fillId="2" borderId="63" xfId="1" applyNumberFormat="1" applyFont="1" applyFill="1" applyBorder="1" applyAlignment="1">
      <alignment horizontal="right" vertical="center"/>
    </xf>
    <xf numFmtId="176" fontId="6" fillId="0" borderId="63" xfId="1" applyNumberFormat="1" applyFont="1" applyFill="1" applyBorder="1" applyAlignment="1">
      <alignment horizontal="right" vertical="center"/>
    </xf>
    <xf numFmtId="177" fontId="6" fillId="0" borderId="63" xfId="1" applyNumberFormat="1" applyFont="1" applyFill="1" applyBorder="1" applyAlignment="1">
      <alignment horizontal="right" vertical="center"/>
    </xf>
    <xf numFmtId="176" fontId="7" fillId="3" borderId="62" xfId="1" applyNumberFormat="1" applyFont="1" applyFill="1" applyBorder="1" applyAlignment="1">
      <alignment horizontal="right" vertical="center"/>
    </xf>
    <xf numFmtId="177" fontId="7" fillId="3" borderId="30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vertical="center"/>
    </xf>
    <xf numFmtId="177" fontId="20" fillId="0" borderId="30" xfId="1" applyNumberFormat="1" applyFont="1" applyFill="1" applyBorder="1" applyAlignment="1">
      <alignment vertical="center"/>
    </xf>
    <xf numFmtId="176" fontId="20" fillId="2" borderId="63" xfId="1" applyNumberFormat="1" applyFont="1" applyFill="1" applyBorder="1" applyAlignment="1">
      <alignment vertical="center"/>
    </xf>
    <xf numFmtId="177" fontId="20" fillId="2" borderId="63" xfId="1" applyNumberFormat="1" applyFont="1" applyFill="1" applyBorder="1" applyAlignment="1">
      <alignment vertical="center"/>
    </xf>
    <xf numFmtId="176" fontId="6" fillId="0" borderId="63" xfId="1" applyNumberFormat="1" applyFont="1" applyFill="1" applyBorder="1" applyAlignment="1">
      <alignment vertical="center"/>
    </xf>
    <xf numFmtId="177" fontId="6" fillId="0" borderId="63" xfId="1" applyNumberFormat="1" applyFont="1" applyFill="1" applyBorder="1" applyAlignment="1">
      <alignment vertical="center"/>
    </xf>
    <xf numFmtId="176" fontId="7" fillId="3" borderId="62" xfId="1" applyNumberFormat="1" applyFont="1" applyFill="1" applyBorder="1" applyAlignment="1">
      <alignment vertical="center"/>
    </xf>
    <xf numFmtId="177" fontId="7" fillId="3" borderId="30" xfId="1" applyNumberFormat="1" applyFont="1" applyFill="1" applyBorder="1" applyAlignment="1">
      <alignment vertical="center"/>
    </xf>
    <xf numFmtId="177" fontId="20" fillId="0" borderId="63" xfId="1" applyNumberFormat="1" applyFont="1" applyFill="1" applyBorder="1" applyAlignment="1">
      <alignment vertical="center"/>
    </xf>
    <xf numFmtId="176" fontId="7" fillId="3" borderId="0" xfId="1" quotePrefix="1" applyNumberFormat="1" applyFont="1" applyFill="1" applyBorder="1" applyAlignment="1">
      <alignment horizontal="right" vertical="center"/>
    </xf>
    <xf numFmtId="177" fontId="7" fillId="3" borderId="30" xfId="1" quotePrefix="1" applyNumberFormat="1" applyFont="1" applyFill="1" applyBorder="1" applyAlignment="1">
      <alignment horizontal="right" vertical="center"/>
    </xf>
    <xf numFmtId="0" fontId="20" fillId="0" borderId="9" xfId="1" applyFont="1" applyFill="1" applyBorder="1" applyAlignment="1">
      <alignment vertical="center"/>
    </xf>
    <xf numFmtId="0" fontId="20" fillId="0" borderId="91" xfId="1" applyFont="1" applyFill="1" applyBorder="1" applyAlignment="1">
      <alignment vertical="center"/>
    </xf>
    <xf numFmtId="0" fontId="20" fillId="0" borderId="11" xfId="1" applyFont="1" applyFill="1" applyBorder="1" applyAlignment="1">
      <alignment vertical="center"/>
    </xf>
    <xf numFmtId="0" fontId="20" fillId="0" borderId="10" xfId="1" applyFont="1" applyFill="1" applyBorder="1" applyAlignment="1">
      <alignment vertical="center"/>
    </xf>
    <xf numFmtId="0" fontId="20" fillId="2" borderId="9" xfId="1" applyFont="1" applyFill="1" applyBorder="1" applyAlignment="1">
      <alignment vertical="center"/>
    </xf>
    <xf numFmtId="0" fontId="20" fillId="2" borderId="92" xfId="1" applyFont="1" applyFill="1" applyBorder="1" applyAlignment="1">
      <alignment vertical="center"/>
    </xf>
    <xf numFmtId="0" fontId="34" fillId="3" borderId="10" xfId="1" applyFont="1" applyFill="1" applyBorder="1" applyAlignment="1">
      <alignment vertical="center"/>
    </xf>
    <xf numFmtId="0" fontId="20" fillId="2" borderId="0" xfId="1" applyFont="1" applyFill="1" applyAlignment="1">
      <alignment vertical="center"/>
    </xf>
    <xf numFmtId="0" fontId="20" fillId="5" borderId="0" xfId="1" applyFont="1" applyFill="1" applyAlignment="1">
      <alignment vertical="center"/>
    </xf>
    <xf numFmtId="0" fontId="39" fillId="0" borderId="0" xfId="1" applyFont="1" applyAlignment="1">
      <alignment vertical="center"/>
    </xf>
    <xf numFmtId="49" fontId="20" fillId="0" borderId="0" xfId="1" applyNumberFormat="1" applyFont="1" applyAlignment="1">
      <alignment vertical="center"/>
    </xf>
    <xf numFmtId="176" fontId="33" fillId="0" borderId="93" xfId="1" applyNumberFormat="1" applyFont="1" applyBorder="1" applyAlignment="1">
      <alignment horizontal="right" vertical="center"/>
    </xf>
    <xf numFmtId="0" fontId="20" fillId="0" borderId="0" xfId="1" applyFont="1" applyAlignment="1">
      <alignment horizontal="distributed" vertical="center"/>
    </xf>
    <xf numFmtId="49" fontId="20" fillId="0" borderId="0" xfId="1" applyNumberFormat="1" applyFont="1" applyFill="1" applyAlignment="1">
      <alignment vertical="center"/>
    </xf>
    <xf numFmtId="38" fontId="13" fillId="2" borderId="0" xfId="3" applyFont="1" applyFill="1" applyAlignment="1">
      <alignment vertical="center"/>
    </xf>
    <xf numFmtId="38" fontId="13" fillId="2" borderId="0" xfId="3" applyFont="1" applyFill="1" applyBorder="1" applyAlignment="1">
      <alignment vertical="center"/>
    </xf>
    <xf numFmtId="0" fontId="13" fillId="2" borderId="43" xfId="1" applyFont="1" applyFill="1" applyBorder="1" applyAlignment="1">
      <alignment horizontal="distributed" vertical="center"/>
    </xf>
    <xf numFmtId="0" fontId="13" fillId="2" borderId="1" xfId="1" applyFont="1" applyFill="1" applyBorder="1" applyAlignment="1">
      <alignment horizontal="distributed" vertical="center"/>
    </xf>
    <xf numFmtId="0" fontId="13" fillId="2" borderId="2" xfId="1" applyFont="1" applyFill="1" applyBorder="1" applyAlignment="1">
      <alignment horizontal="distributed" vertical="center"/>
    </xf>
    <xf numFmtId="0" fontId="13" fillId="2" borderId="4" xfId="1" applyFont="1" applyFill="1" applyBorder="1" applyAlignment="1">
      <alignment horizontal="distributed" vertical="center"/>
    </xf>
    <xf numFmtId="49" fontId="13" fillId="2" borderId="0" xfId="1" applyNumberFormat="1" applyFont="1" applyFill="1" applyBorder="1" applyAlignment="1">
      <alignment vertical="center" wrapText="1"/>
    </xf>
    <xf numFmtId="49" fontId="13" fillId="2" borderId="0" xfId="1" applyNumberFormat="1" applyFont="1" applyFill="1" applyBorder="1" applyAlignment="1">
      <alignment horizontal="left" vertical="center" wrapText="1"/>
    </xf>
    <xf numFmtId="0" fontId="13" fillId="2" borderId="0" xfId="1" applyFont="1" applyFill="1" applyBorder="1" applyAlignment="1">
      <alignment horizontal="center" vertical="center" wrapText="1"/>
    </xf>
    <xf numFmtId="38" fontId="13" fillId="2" borderId="0" xfId="3" applyFont="1" applyFill="1" applyBorder="1" applyAlignment="1">
      <alignment horizontal="center" vertical="center"/>
    </xf>
    <xf numFmtId="179" fontId="13" fillId="2" borderId="36" xfId="1" applyNumberFormat="1" applyFont="1" applyFill="1" applyBorder="1" applyAlignment="1">
      <alignment horizontal="right" vertical="center"/>
    </xf>
    <xf numFmtId="179" fontId="13" fillId="2" borderId="0" xfId="1" applyNumberFormat="1" applyFont="1" applyFill="1" applyBorder="1" applyAlignment="1">
      <alignment horizontal="right" vertical="center"/>
    </xf>
    <xf numFmtId="183" fontId="13" fillId="2" borderId="0" xfId="1" applyNumberFormat="1" applyFont="1" applyFill="1" applyBorder="1" applyAlignment="1">
      <alignment horizontal="center" vertical="center"/>
    </xf>
    <xf numFmtId="0" fontId="13" fillId="2" borderId="0" xfId="1" applyNumberFormat="1" applyFont="1" applyFill="1" applyBorder="1" applyAlignment="1">
      <alignment horizontal="center" vertical="center"/>
    </xf>
    <xf numFmtId="0" fontId="13" fillId="2" borderId="7" xfId="1" applyNumberFormat="1" applyFont="1" applyFill="1" applyBorder="1" applyAlignment="1">
      <alignment horizontal="center" vertical="center"/>
    </xf>
    <xf numFmtId="0" fontId="13" fillId="2" borderId="36" xfId="1" applyNumberFormat="1" applyFont="1" applyFill="1" applyBorder="1" applyAlignment="1">
      <alignment horizontal="right" vertical="center"/>
    </xf>
    <xf numFmtId="0" fontId="13" fillId="2" borderId="7" xfId="1" applyNumberFormat="1" applyFont="1" applyFill="1" applyBorder="1" applyAlignment="1">
      <alignment horizontal="right" vertical="center"/>
    </xf>
    <xf numFmtId="181" fontId="13" fillId="2" borderId="0" xfId="1" applyNumberFormat="1" applyFont="1" applyFill="1" applyBorder="1" applyAlignment="1">
      <alignment horizontal="center" vertical="center"/>
    </xf>
    <xf numFmtId="0" fontId="13" fillId="0" borderId="0" xfId="1" applyNumberFormat="1" applyFont="1" applyFill="1" applyBorder="1" applyAlignment="1">
      <alignment horizontal="right" vertical="center"/>
    </xf>
    <xf numFmtId="181" fontId="13" fillId="0" borderId="0" xfId="1" applyNumberFormat="1" applyFont="1" applyFill="1" applyBorder="1" applyAlignment="1">
      <alignment horizontal="left" vertical="center"/>
    </xf>
    <xf numFmtId="0" fontId="7" fillId="3" borderId="0" xfId="1" applyNumberFormat="1" applyFont="1" applyFill="1" applyBorder="1" applyAlignment="1">
      <alignment horizontal="right" vertical="center"/>
    </xf>
    <xf numFmtId="38" fontId="7" fillId="3" borderId="0" xfId="3" applyFont="1" applyFill="1" applyBorder="1" applyAlignment="1">
      <alignment horizontal="center" vertical="center"/>
    </xf>
    <xf numFmtId="179" fontId="7" fillId="3" borderId="36" xfId="1" applyNumberFormat="1" applyFont="1" applyFill="1" applyBorder="1" applyAlignment="1">
      <alignment horizontal="right" vertical="center"/>
    </xf>
    <xf numFmtId="179" fontId="7" fillId="3" borderId="0" xfId="1" applyNumberFormat="1" applyFont="1" applyFill="1" applyBorder="1" applyAlignment="1">
      <alignment horizontal="right" vertical="center"/>
    </xf>
    <xf numFmtId="0" fontId="7" fillId="3" borderId="0" xfId="1" quotePrefix="1" applyNumberFormat="1" applyFont="1" applyFill="1" applyBorder="1" applyAlignment="1">
      <alignment horizontal="center" vertical="center"/>
    </xf>
    <xf numFmtId="0" fontId="7" fillId="3" borderId="0" xfId="1" applyNumberFormat="1" applyFont="1" applyFill="1" applyBorder="1" applyAlignment="1">
      <alignment horizontal="center" vertical="center"/>
    </xf>
    <xf numFmtId="0" fontId="7" fillId="3" borderId="7" xfId="1" applyNumberFormat="1" applyFont="1" applyFill="1" applyBorder="1" applyAlignment="1">
      <alignment horizontal="center" vertical="center"/>
    </xf>
    <xf numFmtId="0" fontId="7" fillId="3" borderId="7" xfId="1" applyNumberFormat="1" applyFont="1" applyFill="1" applyBorder="1" applyAlignment="1">
      <alignment horizontal="right" vertical="center"/>
    </xf>
    <xf numFmtId="0" fontId="7" fillId="3" borderId="36" xfId="1" applyNumberFormat="1" applyFont="1" applyFill="1" applyBorder="1" applyAlignment="1">
      <alignment horizontal="right" vertical="center"/>
    </xf>
    <xf numFmtId="0" fontId="6" fillId="3" borderId="9" xfId="1" applyNumberFormat="1" applyFont="1" applyFill="1" applyBorder="1" applyAlignment="1">
      <alignment horizontal="right" vertical="center"/>
    </xf>
    <xf numFmtId="181" fontId="6" fillId="3" borderId="9" xfId="1" applyNumberFormat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/>
    </xf>
    <xf numFmtId="0" fontId="6" fillId="3" borderId="10" xfId="1" applyFont="1" applyFill="1" applyBorder="1" applyAlignment="1">
      <alignment horizontal="center" vertical="center"/>
    </xf>
    <xf numFmtId="38" fontId="6" fillId="3" borderId="9" xfId="3" applyFont="1" applyFill="1" applyBorder="1" applyAlignment="1">
      <alignment horizontal="center" vertical="center"/>
    </xf>
    <xf numFmtId="179" fontId="6" fillId="3" borderId="46" xfId="1" applyNumberFormat="1" applyFont="1" applyFill="1" applyBorder="1" applyAlignment="1">
      <alignment horizontal="right" vertical="center"/>
    </xf>
    <xf numFmtId="179" fontId="6" fillId="3" borderId="9" xfId="1" applyNumberFormat="1" applyFont="1" applyFill="1" applyBorder="1" applyAlignment="1">
      <alignment horizontal="right" vertical="center"/>
    </xf>
    <xf numFmtId="0" fontId="6" fillId="3" borderId="9" xfId="1" applyNumberFormat="1" applyFont="1" applyFill="1" applyBorder="1" applyAlignment="1">
      <alignment horizontal="center" vertical="center"/>
    </xf>
    <xf numFmtId="0" fontId="6" fillId="3" borderId="10" xfId="1" applyNumberFormat="1" applyFont="1" applyFill="1" applyBorder="1" applyAlignment="1">
      <alignment horizontal="center" vertical="center"/>
    </xf>
    <xf numFmtId="0" fontId="6" fillId="3" borderId="10" xfId="1" applyNumberFormat="1" applyFont="1" applyFill="1" applyBorder="1" applyAlignment="1">
      <alignment horizontal="right" vertical="center"/>
    </xf>
    <xf numFmtId="0" fontId="6" fillId="3" borderId="46" xfId="1" applyNumberFormat="1" applyFont="1" applyFill="1" applyBorder="1" applyAlignment="1">
      <alignment horizontal="right" vertical="center"/>
    </xf>
    <xf numFmtId="0" fontId="13" fillId="2" borderId="2" xfId="1" applyFont="1" applyFill="1" applyBorder="1" applyAlignment="1">
      <alignment vertical="center"/>
    </xf>
    <xf numFmtId="180" fontId="13" fillId="2" borderId="0" xfId="1" applyNumberFormat="1" applyFont="1" applyFill="1" applyBorder="1" applyAlignment="1">
      <alignment horizontal="center" vertical="center"/>
    </xf>
    <xf numFmtId="0" fontId="13" fillId="2" borderId="36" xfId="1" applyNumberFormat="1" applyFont="1" applyFill="1" applyBorder="1" applyAlignment="1">
      <alignment horizontal="center" vertical="center"/>
    </xf>
    <xf numFmtId="0" fontId="14" fillId="3" borderId="0" xfId="1" applyNumberFormat="1" applyFont="1" applyFill="1" applyBorder="1" applyAlignment="1">
      <alignment horizontal="right" vertical="center"/>
    </xf>
    <xf numFmtId="181" fontId="7" fillId="3" borderId="0" xfId="1" quotePrefix="1" applyNumberFormat="1" applyFont="1" applyFill="1" applyBorder="1" applyAlignment="1">
      <alignment horizontal="center" vertical="center"/>
    </xf>
    <xf numFmtId="0" fontId="7" fillId="3" borderId="36" xfId="1" applyNumberFormat="1" applyFont="1" applyFill="1" applyBorder="1" applyAlignment="1">
      <alignment horizontal="center" vertical="center"/>
    </xf>
    <xf numFmtId="0" fontId="7" fillId="3" borderId="36" xfId="1" applyFont="1" applyFill="1" applyBorder="1" applyAlignment="1">
      <alignment horizontal="center" vertical="center"/>
    </xf>
    <xf numFmtId="180" fontId="7" fillId="3" borderId="0" xfId="1" applyNumberFormat="1" applyFont="1" applyFill="1" applyBorder="1" applyAlignment="1">
      <alignment horizontal="center" vertical="center"/>
    </xf>
    <xf numFmtId="0" fontId="13" fillId="3" borderId="9" xfId="1" applyNumberFormat="1" applyFont="1" applyFill="1" applyBorder="1" applyAlignment="1">
      <alignment horizontal="right" vertical="center"/>
    </xf>
    <xf numFmtId="181" fontId="13" fillId="3" borderId="9" xfId="1" applyNumberFormat="1" applyFont="1" applyFill="1" applyBorder="1" applyAlignment="1">
      <alignment horizontal="center" vertical="center"/>
    </xf>
    <xf numFmtId="0" fontId="13" fillId="3" borderId="9" xfId="1" applyFont="1" applyFill="1" applyBorder="1" applyAlignment="1">
      <alignment horizontal="center" vertical="center"/>
    </xf>
    <xf numFmtId="0" fontId="13" fillId="3" borderId="10" xfId="1" applyFont="1" applyFill="1" applyBorder="1" applyAlignment="1">
      <alignment horizontal="center" vertical="center"/>
    </xf>
    <xf numFmtId="38" fontId="13" fillId="3" borderId="9" xfId="3" applyFont="1" applyFill="1" applyBorder="1" applyAlignment="1">
      <alignment horizontal="center" vertical="center"/>
    </xf>
    <xf numFmtId="179" fontId="13" fillId="3" borderId="46" xfId="1" applyNumberFormat="1" applyFont="1" applyFill="1" applyBorder="1" applyAlignment="1">
      <alignment horizontal="right" vertical="center"/>
    </xf>
    <xf numFmtId="179" fontId="13" fillId="3" borderId="9" xfId="1" applyNumberFormat="1" applyFont="1" applyFill="1" applyBorder="1" applyAlignment="1">
      <alignment horizontal="right" vertical="center"/>
    </xf>
    <xf numFmtId="0" fontId="13" fillId="3" borderId="9" xfId="1" applyNumberFormat="1" applyFont="1" applyFill="1" applyBorder="1" applyAlignment="1">
      <alignment horizontal="center" vertical="center"/>
    </xf>
    <xf numFmtId="0" fontId="13" fillId="3" borderId="10" xfId="1" applyNumberFormat="1" applyFont="1" applyFill="1" applyBorder="1" applyAlignment="1">
      <alignment horizontal="center" vertical="center"/>
    </xf>
    <xf numFmtId="0" fontId="13" fillId="3" borderId="10" xfId="1" applyNumberFormat="1" applyFont="1" applyFill="1" applyBorder="1" applyAlignment="1">
      <alignment horizontal="right" vertical="center"/>
    </xf>
    <xf numFmtId="0" fontId="13" fillId="3" borderId="46" xfId="1" applyNumberFormat="1" applyFont="1" applyFill="1" applyBorder="1" applyAlignment="1">
      <alignment horizontal="right" vertical="center"/>
    </xf>
    <xf numFmtId="38" fontId="6" fillId="0" borderId="0" xfId="3" applyFont="1" applyAlignment="1">
      <alignment vertical="center"/>
    </xf>
    <xf numFmtId="0" fontId="35" fillId="0" borderId="0" xfId="1" applyFont="1" applyAlignment="1">
      <alignment vertical="center"/>
    </xf>
    <xf numFmtId="0" fontId="13" fillId="0" borderId="81" xfId="1" applyFont="1" applyFill="1" applyBorder="1" applyAlignment="1">
      <alignment horizontal="center"/>
    </xf>
    <xf numFmtId="0" fontId="13" fillId="0" borderId="83" xfId="1" applyFont="1" applyFill="1" applyBorder="1" applyAlignment="1">
      <alignment vertical="center"/>
    </xf>
    <xf numFmtId="0" fontId="13" fillId="0" borderId="83" xfId="1" applyFont="1" applyFill="1" applyBorder="1" applyAlignment="1">
      <alignment horizontal="left" vertical="center" wrapText="1"/>
    </xf>
    <xf numFmtId="0" fontId="13" fillId="0" borderId="84" xfId="1" applyFont="1" applyFill="1" applyBorder="1" applyAlignment="1">
      <alignment horizontal="center" vertical="top"/>
    </xf>
    <xf numFmtId="181" fontId="13" fillId="0" borderId="8" xfId="1" applyNumberFormat="1" applyFont="1" applyFill="1" applyBorder="1" applyAlignment="1">
      <alignment horizontal="right" vertical="center" indent="2"/>
    </xf>
    <xf numFmtId="181" fontId="6" fillId="0" borderId="63" xfId="1" applyNumberFormat="1" applyFont="1" applyFill="1" applyBorder="1" applyAlignment="1">
      <alignment horizontal="right" vertical="center" indent="2"/>
    </xf>
    <xf numFmtId="181" fontId="6" fillId="0" borderId="30" xfId="1" applyNumberFormat="1" applyFont="1" applyFill="1" applyBorder="1" applyAlignment="1">
      <alignment horizontal="right" vertical="center" indent="2"/>
    </xf>
    <xf numFmtId="0" fontId="6" fillId="3" borderId="0" xfId="1" applyFont="1" applyFill="1" applyBorder="1" applyAlignment="1">
      <alignment horizontal="left" vertical="center"/>
    </xf>
    <xf numFmtId="181" fontId="7" fillId="3" borderId="63" xfId="1" applyNumberFormat="1" applyFont="1" applyFill="1" applyBorder="1" applyAlignment="1">
      <alignment horizontal="right" vertical="center" indent="2"/>
    </xf>
    <xf numFmtId="181" fontId="7" fillId="3" borderId="30" xfId="1" applyNumberFormat="1" applyFont="1" applyFill="1" applyBorder="1" applyAlignment="1">
      <alignment horizontal="right" vertical="center" indent="2"/>
    </xf>
    <xf numFmtId="0" fontId="7" fillId="3" borderId="39" xfId="1" applyFont="1" applyFill="1" applyBorder="1" applyAlignment="1">
      <alignment vertical="center"/>
    </xf>
    <xf numFmtId="0" fontId="7" fillId="3" borderId="39" xfId="1" applyNumberFormat="1" applyFont="1" applyFill="1" applyBorder="1" applyAlignment="1">
      <alignment horizontal="right" vertical="center"/>
    </xf>
    <xf numFmtId="0" fontId="7" fillId="3" borderId="64" xfId="1" applyFont="1" applyFill="1" applyBorder="1" applyAlignment="1">
      <alignment vertical="center"/>
    </xf>
    <xf numFmtId="181" fontId="7" fillId="3" borderId="70" xfId="1" applyNumberFormat="1" applyFont="1" applyFill="1" applyBorder="1" applyAlignment="1">
      <alignment horizontal="right" vertical="center" indent="2"/>
    </xf>
    <xf numFmtId="181" fontId="7" fillId="3" borderId="71" xfId="1" applyNumberFormat="1" applyFont="1" applyFill="1" applyBorder="1" applyAlignment="1">
      <alignment horizontal="right" vertical="center" indent="2"/>
    </xf>
    <xf numFmtId="176" fontId="20" fillId="0" borderId="0" xfId="1" applyNumberFormat="1" applyFont="1" applyAlignment="1">
      <alignment horizontal="right" vertical="center"/>
    </xf>
    <xf numFmtId="176" fontId="13" fillId="0" borderId="0" xfId="1" applyNumberFormat="1" applyFont="1" applyAlignment="1">
      <alignment horizontal="right" vertical="center"/>
    </xf>
    <xf numFmtId="184" fontId="14" fillId="0" borderId="0" xfId="1" applyNumberFormat="1" applyFont="1" applyFill="1" applyBorder="1" applyAlignment="1">
      <alignment vertical="center"/>
    </xf>
    <xf numFmtId="178" fontId="13" fillId="3" borderId="39" xfId="1" applyNumberFormat="1" applyFont="1" applyFill="1" applyBorder="1" applyAlignment="1">
      <alignment vertical="center"/>
    </xf>
    <xf numFmtId="176" fontId="13" fillId="3" borderId="71" xfId="1" applyNumberFormat="1" applyFont="1" applyFill="1" applyBorder="1" applyAlignment="1">
      <alignment vertical="center"/>
    </xf>
    <xf numFmtId="176" fontId="13" fillId="3" borderId="64" xfId="1" applyNumberFormat="1" applyFont="1" applyFill="1" applyBorder="1" applyAlignment="1">
      <alignment horizontal="center" vertical="center"/>
    </xf>
    <xf numFmtId="176" fontId="13" fillId="3" borderId="71" xfId="1" applyNumberFormat="1" applyFont="1" applyFill="1" applyBorder="1" applyAlignment="1">
      <alignment horizontal="center" vertical="center"/>
    </xf>
    <xf numFmtId="0" fontId="13" fillId="3" borderId="64" xfId="1" applyFont="1" applyFill="1" applyBorder="1" applyAlignment="1">
      <alignment horizontal="center" vertical="center"/>
    </xf>
    <xf numFmtId="0" fontId="13" fillId="3" borderId="39" xfId="1" applyFont="1" applyFill="1" applyBorder="1" applyAlignment="1">
      <alignment horizontal="center" vertical="center"/>
    </xf>
    <xf numFmtId="0" fontId="13" fillId="3" borderId="39" xfId="1" applyFont="1" applyFill="1" applyBorder="1" applyAlignment="1">
      <alignment horizontal="right" vertical="center"/>
    </xf>
    <xf numFmtId="0" fontId="1" fillId="3" borderId="0" xfId="4" applyFont="1" applyFill="1" applyAlignment="1">
      <alignment vertical="center"/>
    </xf>
    <xf numFmtId="176" fontId="7" fillId="3" borderId="30" xfId="1" applyNumberFormat="1" applyFont="1" applyFill="1" applyBorder="1" applyAlignment="1">
      <alignment vertical="center"/>
    </xf>
    <xf numFmtId="0" fontId="14" fillId="3" borderId="0" xfId="1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horizontal="left" vertical="center"/>
    </xf>
    <xf numFmtId="0" fontId="14" fillId="3" borderId="0" xfId="1" applyFont="1" applyFill="1" applyBorder="1" applyAlignment="1">
      <alignment horizontal="right" vertical="center"/>
    </xf>
    <xf numFmtId="184" fontId="13" fillId="0" borderId="0" xfId="1" applyNumberFormat="1" applyFont="1" applyFill="1" applyBorder="1" applyAlignment="1">
      <alignment vertical="center"/>
    </xf>
    <xf numFmtId="0" fontId="13" fillId="0" borderId="0" xfId="1" applyFont="1" applyBorder="1" applyAlignment="1">
      <alignment vertical="top"/>
    </xf>
    <xf numFmtId="0" fontId="14" fillId="3" borderId="9" xfId="1" applyFont="1" applyFill="1" applyBorder="1" applyAlignment="1">
      <alignment vertical="center"/>
    </xf>
    <xf numFmtId="38" fontId="14" fillId="3" borderId="9" xfId="3" applyFont="1" applyFill="1" applyBorder="1" applyAlignment="1">
      <alignment horizontal="right" vertical="center"/>
    </xf>
    <xf numFmtId="38" fontId="13" fillId="2" borderId="10" xfId="3" applyFont="1" applyFill="1" applyBorder="1" applyAlignment="1">
      <alignment horizontal="right" vertical="center"/>
    </xf>
    <xf numFmtId="38" fontId="13" fillId="2" borderId="10" xfId="3" applyNumberFormat="1" applyFont="1" applyFill="1" applyBorder="1" applyAlignment="1">
      <alignment horizontal="right" vertical="center"/>
    </xf>
    <xf numFmtId="0" fontId="42" fillId="3" borderId="0" xfId="1" applyFont="1" applyFill="1" applyBorder="1" applyAlignment="1">
      <alignment vertical="center"/>
    </xf>
    <xf numFmtId="38" fontId="14" fillId="3" borderId="0" xfId="1" applyNumberFormat="1" applyFont="1" applyFill="1" applyBorder="1" applyAlignment="1">
      <alignment horizontal="right" vertical="center"/>
    </xf>
    <xf numFmtId="0" fontId="43" fillId="2" borderId="36" xfId="1" applyFont="1" applyFill="1" applyBorder="1" applyAlignment="1">
      <alignment vertical="center"/>
    </xf>
    <xf numFmtId="38" fontId="14" fillId="3" borderId="7" xfId="1" applyNumberFormat="1" applyFont="1" applyFill="1" applyBorder="1" applyAlignment="1">
      <alignment horizontal="right" vertical="center"/>
    </xf>
    <xf numFmtId="0" fontId="42" fillId="3" borderId="45" xfId="1" applyFont="1" applyFill="1" applyBorder="1" applyAlignment="1">
      <alignment vertical="center"/>
    </xf>
    <xf numFmtId="38" fontId="14" fillId="3" borderId="45" xfId="3" applyNumberFormat="1" applyFont="1" applyFill="1" applyBorder="1" applyAlignment="1">
      <alignment vertical="center"/>
    </xf>
    <xf numFmtId="0" fontId="43" fillId="2" borderId="44" xfId="1" applyFont="1" applyFill="1" applyBorder="1" applyAlignment="1">
      <alignment vertical="center"/>
    </xf>
    <xf numFmtId="38" fontId="13" fillId="2" borderId="49" xfId="3" applyNumberFormat="1" applyFont="1" applyFill="1" applyBorder="1" applyAlignment="1">
      <alignment vertical="center"/>
    </xf>
    <xf numFmtId="49" fontId="13" fillId="2" borderId="0" xfId="1" applyNumberFormat="1" applyFont="1" applyFill="1" applyBorder="1" applyAlignment="1">
      <alignment horizontal="center" vertical="center"/>
    </xf>
    <xf numFmtId="38" fontId="14" fillId="3" borderId="0" xfId="3" applyNumberFormat="1" applyFont="1" applyFill="1" applyBorder="1" applyAlignment="1">
      <alignment horizontal="right" vertical="center"/>
    </xf>
    <xf numFmtId="38" fontId="13" fillId="2" borderId="7" xfId="3" applyNumberFormat="1" applyFont="1" applyFill="1" applyBorder="1" applyAlignment="1">
      <alignment horizontal="right" vertical="center"/>
    </xf>
    <xf numFmtId="0" fontId="13" fillId="2" borderId="36" xfId="1" applyFont="1" applyFill="1" applyBorder="1" applyAlignment="1">
      <alignment horizontal="left" vertical="center"/>
    </xf>
    <xf numFmtId="38" fontId="14" fillId="3" borderId="0" xfId="3" applyNumberFormat="1" applyFont="1" applyFill="1" applyBorder="1" applyAlignment="1">
      <alignment vertical="center"/>
    </xf>
    <xf numFmtId="38" fontId="13" fillId="2" borderId="7" xfId="3" applyNumberFormat="1" applyFont="1" applyFill="1" applyBorder="1" applyAlignment="1">
      <alignment vertical="center"/>
    </xf>
    <xf numFmtId="38" fontId="13" fillId="0" borderId="0" xfId="1" applyNumberFormat="1" applyFont="1" applyFill="1" applyAlignment="1">
      <alignment vertical="center"/>
    </xf>
    <xf numFmtId="0" fontId="13" fillId="2" borderId="62" xfId="1" applyFont="1" applyFill="1" applyBorder="1" applyAlignment="1">
      <alignment horizontal="center" vertical="center"/>
    </xf>
    <xf numFmtId="0" fontId="14" fillId="3" borderId="45" xfId="1" applyFont="1" applyFill="1" applyBorder="1" applyAlignment="1">
      <alignment vertical="center"/>
    </xf>
    <xf numFmtId="38" fontId="14" fillId="3" borderId="45" xfId="3" applyFont="1" applyFill="1" applyBorder="1" applyAlignment="1">
      <alignment vertical="center"/>
    </xf>
    <xf numFmtId="38" fontId="13" fillId="2" borderId="49" xfId="3" applyFont="1" applyFill="1" applyBorder="1" applyAlignment="1">
      <alignment vertical="center"/>
    </xf>
    <xf numFmtId="0" fontId="13" fillId="2" borderId="49" xfId="1" applyFont="1" applyFill="1" applyBorder="1" applyAlignment="1">
      <alignment horizontal="left" vertical="center" wrapText="1"/>
    </xf>
    <xf numFmtId="0" fontId="13" fillId="2" borderId="45" xfId="1" applyFont="1" applyFill="1" applyBorder="1" applyAlignment="1">
      <alignment horizontal="left" vertical="center" wrapText="1"/>
    </xf>
    <xf numFmtId="0" fontId="13" fillId="2" borderId="1" xfId="1" applyFont="1" applyFill="1" applyBorder="1" applyAlignment="1">
      <alignment horizontal="center" vertical="center" wrapText="1"/>
    </xf>
    <xf numFmtId="38" fontId="13" fillId="0" borderId="0" xfId="3" applyFont="1" applyAlignment="1">
      <alignment vertical="center"/>
    </xf>
    <xf numFmtId="0" fontId="43" fillId="0" borderId="0" xfId="1" applyFont="1" applyAlignment="1">
      <alignment vertical="center"/>
    </xf>
    <xf numFmtId="0" fontId="42" fillId="3" borderId="9" xfId="1" applyFont="1" applyFill="1" applyBorder="1" applyAlignment="1">
      <alignment vertical="center"/>
    </xf>
    <xf numFmtId="38" fontId="14" fillId="3" borderId="10" xfId="3" applyFont="1" applyFill="1" applyBorder="1" applyAlignment="1">
      <alignment horizontal="right" vertical="center"/>
    </xf>
    <xf numFmtId="0" fontId="43" fillId="0" borderId="9" xfId="1" applyFont="1" applyFill="1" applyBorder="1" applyAlignment="1">
      <alignment vertical="center"/>
    </xf>
    <xf numFmtId="38" fontId="13" fillId="0" borderId="10" xfId="3" applyFont="1" applyFill="1" applyBorder="1" applyAlignment="1">
      <alignment horizontal="right" vertical="center"/>
    </xf>
    <xf numFmtId="38" fontId="13" fillId="0" borderId="9" xfId="3" applyFont="1" applyFill="1" applyBorder="1" applyAlignment="1">
      <alignment horizontal="right" vertical="center"/>
    </xf>
    <xf numFmtId="0" fontId="13" fillId="0" borderId="46" xfId="1" applyFont="1" applyFill="1" applyBorder="1" applyAlignment="1">
      <alignment vertical="center"/>
    </xf>
    <xf numFmtId="0" fontId="43" fillId="0" borderId="0" xfId="1" applyFont="1" applyFill="1" applyBorder="1" applyAlignment="1">
      <alignment vertical="center"/>
    </xf>
    <xf numFmtId="176" fontId="14" fillId="3" borderId="0" xfId="1" applyNumberFormat="1" applyFont="1" applyFill="1" applyBorder="1" applyAlignment="1">
      <alignment horizontal="right" vertical="center"/>
    </xf>
    <xf numFmtId="38" fontId="14" fillId="3" borderId="49" xfId="1" applyNumberFormat="1" applyFont="1" applyFill="1" applyBorder="1" applyAlignment="1">
      <alignment horizontal="right" vertical="center"/>
    </xf>
    <xf numFmtId="0" fontId="43" fillId="0" borderId="45" xfId="1" applyFont="1" applyFill="1" applyBorder="1" applyAlignment="1">
      <alignment vertical="center"/>
    </xf>
    <xf numFmtId="38" fontId="13" fillId="0" borderId="49" xfId="1" applyNumberFormat="1" applyFont="1" applyFill="1" applyBorder="1" applyAlignment="1">
      <alignment horizontal="right" vertical="center"/>
    </xf>
    <xf numFmtId="38" fontId="13" fillId="0" borderId="45" xfId="1" applyNumberFormat="1" applyFont="1" applyFill="1" applyBorder="1" applyAlignment="1">
      <alignment horizontal="right" vertical="center"/>
    </xf>
    <xf numFmtId="38" fontId="13" fillId="0" borderId="0" xfId="1" applyNumberFormat="1" applyFont="1" applyFill="1" applyBorder="1" applyAlignment="1">
      <alignment horizontal="right" vertical="center"/>
    </xf>
    <xf numFmtId="0" fontId="13" fillId="0" borderId="36" xfId="1" applyFont="1" applyFill="1" applyBorder="1" applyAlignment="1">
      <alignment horizontal="left" vertical="center"/>
    </xf>
    <xf numFmtId="0" fontId="13" fillId="0" borderId="4" xfId="1" applyFont="1" applyFill="1" applyBorder="1" applyAlignment="1">
      <alignment vertical="center"/>
    </xf>
    <xf numFmtId="49" fontId="13" fillId="0" borderId="0" xfId="1" applyNumberFormat="1" applyFont="1" applyFill="1" applyBorder="1" applyAlignment="1">
      <alignment horizontal="center" vertical="center"/>
    </xf>
    <xf numFmtId="49" fontId="14" fillId="3" borderId="0" xfId="1" applyNumberFormat="1" applyFont="1" applyFill="1" applyBorder="1" applyAlignment="1">
      <alignment horizontal="right" vertical="center"/>
    </xf>
    <xf numFmtId="49" fontId="13" fillId="0" borderId="0" xfId="1" applyNumberFormat="1" applyFont="1" applyFill="1" applyBorder="1" applyAlignment="1">
      <alignment horizontal="right" vertical="center"/>
    </xf>
    <xf numFmtId="0" fontId="13" fillId="0" borderId="7" xfId="1" applyFont="1" applyFill="1" applyBorder="1" applyAlignment="1">
      <alignment horizontal="left" vertical="center" wrapText="1"/>
    </xf>
    <xf numFmtId="0" fontId="13" fillId="0" borderId="100" xfId="1" applyFont="1" applyFill="1" applyBorder="1" applyAlignment="1">
      <alignment horizontal="center" vertical="center" wrapText="1"/>
    </xf>
    <xf numFmtId="0" fontId="43" fillId="2" borderId="0" xfId="1" applyFont="1" applyFill="1" applyBorder="1" applyAlignment="1">
      <alignment vertical="center"/>
    </xf>
    <xf numFmtId="38" fontId="13" fillId="2" borderId="0" xfId="3" applyFont="1" applyFill="1" applyBorder="1" applyAlignment="1">
      <alignment horizontal="right" vertical="center"/>
    </xf>
    <xf numFmtId="0" fontId="43" fillId="0" borderId="0" xfId="1" applyFont="1" applyBorder="1" applyAlignment="1">
      <alignment vertical="center"/>
    </xf>
    <xf numFmtId="38" fontId="13" fillId="0" borderId="0" xfId="3" applyFont="1" applyBorder="1" applyAlignment="1">
      <alignment horizontal="right" vertical="center"/>
    </xf>
    <xf numFmtId="0" fontId="44" fillId="3" borderId="9" xfId="1" applyFont="1" applyFill="1" applyBorder="1" applyAlignment="1">
      <alignment vertical="center"/>
    </xf>
    <xf numFmtId="176" fontId="7" fillId="3" borderId="10" xfId="1" applyNumberFormat="1" applyFont="1" applyFill="1" applyBorder="1" applyAlignment="1">
      <alignment horizontal="right" vertical="center"/>
    </xf>
    <xf numFmtId="0" fontId="45" fillId="0" borderId="9" xfId="1" applyFont="1" applyFill="1" applyBorder="1" applyAlignment="1">
      <alignment vertical="center"/>
    </xf>
    <xf numFmtId="176" fontId="6" fillId="0" borderId="10" xfId="1" applyNumberFormat="1" applyFont="1" applyFill="1" applyBorder="1" applyAlignment="1">
      <alignment horizontal="right" vertical="center"/>
    </xf>
    <xf numFmtId="176" fontId="13" fillId="0" borderId="9" xfId="1" applyNumberFormat="1" applyFont="1" applyFill="1" applyBorder="1" applyAlignment="1">
      <alignment horizontal="right" vertical="center"/>
    </xf>
    <xf numFmtId="0" fontId="44" fillId="3" borderId="0" xfId="1" applyFont="1" applyFill="1" applyBorder="1" applyAlignment="1">
      <alignment vertical="center"/>
    </xf>
    <xf numFmtId="0" fontId="45" fillId="0" borderId="0" xfId="1" applyFont="1" applyFill="1" applyBorder="1" applyAlignment="1">
      <alignment vertical="center"/>
    </xf>
    <xf numFmtId="0" fontId="44" fillId="3" borderId="45" xfId="1" applyFont="1" applyFill="1" applyBorder="1" applyAlignment="1">
      <alignment vertical="center"/>
    </xf>
    <xf numFmtId="38" fontId="7" fillId="3" borderId="49" xfId="1" applyNumberFormat="1" applyFont="1" applyFill="1" applyBorder="1" applyAlignment="1">
      <alignment horizontal="right" vertical="center"/>
    </xf>
    <xf numFmtId="0" fontId="45" fillId="0" borderId="45" xfId="1" applyFont="1" applyFill="1" applyBorder="1" applyAlignment="1">
      <alignment vertical="center"/>
    </xf>
    <xf numFmtId="38" fontId="6" fillId="0" borderId="49" xfId="1" applyNumberFormat="1" applyFont="1" applyFill="1" applyBorder="1" applyAlignment="1">
      <alignment horizontal="right" vertical="center"/>
    </xf>
    <xf numFmtId="0" fontId="6" fillId="0" borderId="36" xfId="1" applyFont="1" applyFill="1" applyBorder="1" applyAlignment="1">
      <alignment horizontal="left" vertical="center"/>
    </xf>
    <xf numFmtId="0" fontId="13" fillId="0" borderId="102" xfId="1" applyFont="1" applyFill="1" applyBorder="1" applyAlignment="1">
      <alignment horizontal="left" vertical="center" wrapText="1"/>
    </xf>
    <xf numFmtId="38" fontId="13" fillId="0" borderId="0" xfId="3" applyFont="1" applyBorder="1" applyAlignment="1">
      <alignment vertical="center"/>
    </xf>
    <xf numFmtId="0" fontId="6" fillId="0" borderId="0" xfId="1" applyFont="1" applyBorder="1" applyAlignment="1">
      <alignment horizontal="left" vertical="center" wrapText="1"/>
    </xf>
    <xf numFmtId="0" fontId="13" fillId="0" borderId="0" xfId="1" applyFont="1" applyBorder="1" applyAlignment="1">
      <alignment horizontal="left" vertical="center" wrapText="1"/>
    </xf>
    <xf numFmtId="38" fontId="7" fillId="3" borderId="10" xfId="3" applyFont="1" applyFill="1" applyBorder="1" applyAlignment="1">
      <alignment horizontal="right" vertical="center"/>
    </xf>
    <xf numFmtId="0" fontId="13" fillId="0" borderId="74" xfId="1" applyFont="1" applyFill="1" applyBorder="1" applyAlignment="1">
      <alignment horizontal="left" vertical="center"/>
    </xf>
    <xf numFmtId="0" fontId="13" fillId="0" borderId="62" xfId="1" applyFont="1" applyFill="1" applyBorder="1" applyAlignment="1">
      <alignment horizontal="left" vertical="center"/>
    </xf>
    <xf numFmtId="0" fontId="13" fillId="0" borderId="103" xfId="1" applyFont="1" applyFill="1" applyBorder="1" applyAlignment="1">
      <alignment horizontal="left" vertical="center"/>
    </xf>
    <xf numFmtId="176" fontId="13" fillId="0" borderId="0" xfId="1" applyNumberFormat="1" applyFont="1" applyAlignment="1">
      <alignment vertical="center"/>
    </xf>
    <xf numFmtId="38" fontId="7" fillId="3" borderId="0" xfId="3" applyFont="1" applyFill="1" applyAlignment="1">
      <alignment vertical="center"/>
    </xf>
    <xf numFmtId="176" fontId="13" fillId="0" borderId="10" xfId="1" applyNumberFormat="1" applyFont="1" applyFill="1" applyBorder="1" applyAlignment="1">
      <alignment horizontal="right" vertical="center"/>
    </xf>
    <xf numFmtId="38" fontId="7" fillId="3" borderId="7" xfId="3" applyNumberFormat="1" applyFont="1" applyFill="1" applyBorder="1" applyAlignment="1">
      <alignment vertical="center"/>
    </xf>
    <xf numFmtId="38" fontId="13" fillId="0" borderId="0" xfId="3" applyNumberFormat="1" applyFont="1" applyFill="1" applyBorder="1" applyAlignment="1">
      <alignment vertical="center"/>
    </xf>
    <xf numFmtId="38" fontId="13" fillId="0" borderId="7" xfId="3" applyNumberFormat="1" applyFont="1" applyFill="1" applyBorder="1" applyAlignment="1">
      <alignment vertical="center"/>
    </xf>
    <xf numFmtId="38" fontId="13" fillId="0" borderId="0" xfId="3" applyNumberFormat="1" applyFont="1" applyFill="1" applyBorder="1" applyAlignment="1">
      <alignment horizontal="right" vertical="center"/>
    </xf>
    <xf numFmtId="38" fontId="13" fillId="0" borderId="7" xfId="3" applyNumberFormat="1" applyFont="1" applyFill="1" applyBorder="1" applyAlignment="1">
      <alignment horizontal="right" vertical="center"/>
    </xf>
    <xf numFmtId="0" fontId="13" fillId="0" borderId="45" xfId="1" applyFont="1" applyFill="1" applyBorder="1" applyAlignment="1">
      <alignment horizontal="left" vertical="center" wrapText="1"/>
    </xf>
    <xf numFmtId="0" fontId="6" fillId="2" borderId="0" xfId="1" applyFont="1" applyFill="1" applyAlignment="1">
      <alignment horizontal="distributed" vertical="center"/>
    </xf>
    <xf numFmtId="0" fontId="6" fillId="2" borderId="75" xfId="1" applyFont="1" applyFill="1" applyBorder="1" applyAlignment="1">
      <alignment vertical="center"/>
    </xf>
    <xf numFmtId="0" fontId="6" fillId="0" borderId="4" xfId="1" applyFont="1" applyBorder="1" applyAlignment="1">
      <alignment vertical="center"/>
    </xf>
    <xf numFmtId="0" fontId="7" fillId="3" borderId="4" xfId="1" applyFont="1" applyFill="1" applyBorder="1" applyAlignment="1">
      <alignment vertical="center"/>
    </xf>
    <xf numFmtId="0" fontId="7" fillId="3" borderId="3" xfId="1" applyFont="1" applyFill="1" applyBorder="1" applyAlignment="1">
      <alignment vertical="center"/>
    </xf>
    <xf numFmtId="177" fontId="6" fillId="2" borderId="7" xfId="1" quotePrefix="1" applyNumberFormat="1" applyFont="1" applyFill="1" applyBorder="1" applyAlignment="1">
      <alignment horizontal="right" vertical="center"/>
    </xf>
    <xf numFmtId="177" fontId="6" fillId="2" borderId="36" xfId="1" applyNumberFormat="1" applyFont="1" applyFill="1" applyBorder="1" applyAlignment="1">
      <alignment horizontal="right" vertical="center"/>
    </xf>
    <xf numFmtId="177" fontId="6" fillId="0" borderId="36" xfId="1" applyNumberFormat="1" applyFont="1" applyBorder="1" applyAlignment="1">
      <alignment horizontal="right" vertical="center"/>
    </xf>
    <xf numFmtId="0" fontId="7" fillId="3" borderId="0" xfId="1" applyFont="1" applyFill="1" applyAlignment="1">
      <alignment horizontal="right" vertical="center"/>
    </xf>
    <xf numFmtId="177" fontId="7" fillId="3" borderId="36" xfId="1" applyNumberFormat="1" applyFont="1" applyFill="1" applyBorder="1" applyAlignment="1">
      <alignment horizontal="right" vertical="center"/>
    </xf>
    <xf numFmtId="177" fontId="6" fillId="0" borderId="0" xfId="1" applyNumberFormat="1" applyFont="1" applyAlignment="1">
      <alignment horizontal="right" vertical="center"/>
    </xf>
    <xf numFmtId="177" fontId="6" fillId="0" borderId="0" xfId="1" applyNumberFormat="1" applyFont="1" applyAlignment="1">
      <alignment vertical="center"/>
    </xf>
    <xf numFmtId="177" fontId="6" fillId="2" borderId="0" xfId="1" applyNumberFormat="1" applyFont="1" applyFill="1" applyAlignment="1">
      <alignment horizontal="right" vertical="center"/>
    </xf>
    <xf numFmtId="177" fontId="7" fillId="3" borderId="0" xfId="1" applyNumberFormat="1" applyFont="1" applyFill="1" applyAlignment="1">
      <alignment horizontal="right" vertical="center"/>
    </xf>
    <xf numFmtId="0" fontId="6" fillId="2" borderId="46" xfId="1" applyFont="1" applyFill="1" applyBorder="1" applyAlignment="1">
      <alignment vertical="center"/>
    </xf>
    <xf numFmtId="0" fontId="7" fillId="3" borderId="46" xfId="1" applyFont="1" applyFill="1" applyBorder="1" applyAlignment="1">
      <alignment vertical="center"/>
    </xf>
    <xf numFmtId="0" fontId="13" fillId="2" borderId="9" xfId="1" applyFont="1" applyFill="1" applyBorder="1" applyAlignment="1">
      <alignment horizontal="right" vertical="center"/>
    </xf>
    <xf numFmtId="0" fontId="46" fillId="2" borderId="1" xfId="1" applyFont="1" applyFill="1" applyBorder="1" applyAlignment="1">
      <alignment horizontal="left" vertical="center" wrapText="1"/>
    </xf>
    <xf numFmtId="0" fontId="46" fillId="0" borderId="1" xfId="1" applyFont="1" applyFill="1" applyBorder="1" applyAlignment="1">
      <alignment horizontal="center" vertical="center"/>
    </xf>
    <xf numFmtId="0" fontId="46" fillId="0" borderId="43" xfId="1" applyFont="1" applyFill="1" applyBorder="1" applyAlignment="1">
      <alignment horizontal="left" vertical="center" wrapText="1"/>
    </xf>
    <xf numFmtId="0" fontId="46" fillId="2" borderId="3" xfId="1" applyFont="1" applyFill="1" applyBorder="1" applyAlignment="1">
      <alignment horizontal="left" vertical="center" wrapText="1"/>
    </xf>
    <xf numFmtId="0" fontId="46" fillId="0" borderId="3" xfId="1" applyFont="1" applyFill="1" applyBorder="1" applyAlignment="1">
      <alignment horizontal="center" vertical="center"/>
    </xf>
    <xf numFmtId="0" fontId="46" fillId="0" borderId="37" xfId="1" applyFont="1" applyFill="1" applyBorder="1" applyAlignment="1">
      <alignment horizontal="left" vertical="center" wrapText="1"/>
    </xf>
    <xf numFmtId="0" fontId="46" fillId="2" borderId="0" xfId="1" applyFont="1" applyFill="1" applyAlignment="1">
      <alignment vertical="center"/>
    </xf>
    <xf numFmtId="0" fontId="46" fillId="2" borderId="0" xfId="1" applyFont="1" applyFill="1" applyAlignment="1">
      <alignment horizontal="distributed" vertical="center" justifyLastLine="1"/>
    </xf>
    <xf numFmtId="176" fontId="46" fillId="2" borderId="23" xfId="1" applyNumberFormat="1" applyFont="1" applyFill="1" applyBorder="1" applyAlignment="1">
      <alignment vertical="center"/>
    </xf>
    <xf numFmtId="176" fontId="46" fillId="0" borderId="23" xfId="1" applyNumberFormat="1" applyFont="1" applyBorder="1" applyAlignment="1">
      <alignment vertical="center"/>
    </xf>
    <xf numFmtId="187" fontId="48" fillId="6" borderId="0" xfId="2" applyNumberFormat="1" applyFont="1" applyFill="1" applyBorder="1" applyAlignment="1">
      <alignment vertical="center" shrinkToFit="1"/>
    </xf>
    <xf numFmtId="176" fontId="46" fillId="0" borderId="104" xfId="1" applyNumberFormat="1" applyFont="1" applyFill="1" applyBorder="1" applyAlignment="1">
      <alignment vertical="center"/>
    </xf>
    <xf numFmtId="0" fontId="46" fillId="0" borderId="45" xfId="1" applyFont="1" applyFill="1" applyBorder="1" applyAlignment="1">
      <alignment vertical="center"/>
    </xf>
    <xf numFmtId="0" fontId="46" fillId="0" borderId="0" xfId="1" applyFont="1" applyFill="1" applyBorder="1" applyAlignment="1">
      <alignment vertical="center"/>
    </xf>
    <xf numFmtId="0" fontId="46" fillId="0" borderId="0" xfId="1" applyFont="1" applyFill="1" applyBorder="1" applyAlignment="1">
      <alignment horizontal="distributed" vertical="center" justifyLastLine="1"/>
    </xf>
    <xf numFmtId="0" fontId="46" fillId="0" borderId="36" xfId="1" applyFont="1" applyFill="1" applyBorder="1" applyAlignment="1">
      <alignment vertical="center"/>
    </xf>
    <xf numFmtId="176" fontId="46" fillId="0" borderId="23" xfId="1" applyNumberFormat="1" applyFont="1" applyFill="1" applyBorder="1" applyAlignment="1">
      <alignment vertical="center"/>
    </xf>
    <xf numFmtId="181" fontId="46" fillId="0" borderId="23" xfId="1" applyNumberFormat="1" applyFont="1" applyFill="1" applyBorder="1" applyAlignment="1">
      <alignment vertical="center"/>
    </xf>
    <xf numFmtId="181" fontId="47" fillId="6" borderId="23" xfId="1" applyNumberFormat="1" applyFont="1" applyFill="1" applyBorder="1" applyAlignment="1">
      <alignment vertical="center"/>
    </xf>
    <xf numFmtId="176" fontId="46" fillId="0" borderId="0" xfId="1" applyNumberFormat="1" applyFont="1" applyFill="1" applyBorder="1" applyAlignment="1">
      <alignment vertical="center"/>
    </xf>
    <xf numFmtId="176" fontId="46" fillId="2" borderId="8" xfId="1" applyNumberFormat="1" applyFont="1" applyFill="1" applyBorder="1" applyAlignment="1">
      <alignment vertical="center"/>
    </xf>
    <xf numFmtId="176" fontId="46" fillId="0" borderId="8" xfId="1" applyNumberFormat="1" applyFont="1" applyBorder="1" applyAlignment="1">
      <alignment vertical="center"/>
    </xf>
    <xf numFmtId="176" fontId="46" fillId="0" borderId="61" xfId="1" applyNumberFormat="1" applyFont="1" applyFill="1" applyBorder="1" applyAlignment="1">
      <alignment vertical="center"/>
    </xf>
    <xf numFmtId="176" fontId="46" fillId="0" borderId="8" xfId="1" applyNumberFormat="1" applyFont="1" applyFill="1" applyBorder="1" applyAlignment="1">
      <alignment vertical="center"/>
    </xf>
    <xf numFmtId="181" fontId="46" fillId="0" borderId="8" xfId="1" applyNumberFormat="1" applyFont="1" applyFill="1" applyBorder="1" applyAlignment="1">
      <alignment vertical="center"/>
    </xf>
    <xf numFmtId="181" fontId="47" fillId="6" borderId="8" xfId="1" applyNumberFormat="1" applyFont="1" applyFill="1" applyBorder="1" applyAlignment="1">
      <alignment vertical="center"/>
    </xf>
    <xf numFmtId="0" fontId="13" fillId="2" borderId="0" xfId="1" applyFont="1" applyFill="1"/>
    <xf numFmtId="0" fontId="20" fillId="0" borderId="0" xfId="1" applyFont="1"/>
    <xf numFmtId="0" fontId="46" fillId="0" borderId="8" xfId="1" applyFont="1" applyFill="1" applyBorder="1" applyAlignment="1">
      <alignment vertical="center"/>
    </xf>
    <xf numFmtId="0" fontId="47" fillId="6" borderId="8" xfId="1" applyFont="1" applyFill="1" applyBorder="1" applyAlignment="1">
      <alignment vertical="center"/>
    </xf>
    <xf numFmtId="187" fontId="47" fillId="6" borderId="8" xfId="0" applyNumberFormat="1" applyFont="1" applyFill="1" applyBorder="1" applyAlignment="1">
      <alignment vertical="center" shrinkToFit="1"/>
    </xf>
    <xf numFmtId="176" fontId="46" fillId="0" borderId="30" xfId="1" applyNumberFormat="1" applyFont="1" applyFill="1" applyBorder="1" applyAlignment="1">
      <alignment vertical="center"/>
    </xf>
    <xf numFmtId="49" fontId="47" fillId="6" borderId="8" xfId="0" applyNumberFormat="1" applyFont="1" applyFill="1" applyBorder="1" applyAlignment="1">
      <alignment horizontal="right" vertical="center" shrinkToFit="1"/>
    </xf>
    <xf numFmtId="0" fontId="46" fillId="2" borderId="39" xfId="1" applyFont="1" applyFill="1" applyBorder="1" applyAlignment="1">
      <alignment vertical="center"/>
    </xf>
    <xf numFmtId="0" fontId="46" fillId="2" borderId="39" xfId="1" applyFont="1" applyFill="1" applyBorder="1" applyAlignment="1">
      <alignment horizontal="distributed" vertical="center" justifyLastLine="1"/>
    </xf>
    <xf numFmtId="176" fontId="46" fillId="2" borderId="41" xfId="1" applyNumberFormat="1" applyFont="1" applyFill="1" applyBorder="1" applyAlignment="1">
      <alignment vertical="center"/>
    </xf>
    <xf numFmtId="176" fontId="46" fillId="0" borderId="41" xfId="1" applyNumberFormat="1" applyFont="1" applyBorder="1" applyAlignment="1">
      <alignment vertical="center"/>
    </xf>
    <xf numFmtId="187" fontId="48" fillId="6" borderId="11" xfId="2" applyNumberFormat="1" applyFont="1" applyFill="1" applyBorder="1" applyAlignment="1">
      <alignment vertical="center" shrinkToFit="1"/>
    </xf>
    <xf numFmtId="176" fontId="46" fillId="0" borderId="105" xfId="1" applyNumberFormat="1" applyFont="1" applyFill="1" applyBorder="1" applyAlignment="1">
      <alignment vertical="center"/>
    </xf>
    <xf numFmtId="0" fontId="46" fillId="0" borderId="39" xfId="1" applyFont="1" applyFill="1" applyBorder="1" applyAlignment="1">
      <alignment vertical="center"/>
    </xf>
    <xf numFmtId="0" fontId="46" fillId="0" borderId="39" xfId="1" applyFont="1" applyFill="1" applyBorder="1" applyAlignment="1">
      <alignment horizontal="distributed" vertical="center" justifyLastLine="1"/>
    </xf>
    <xf numFmtId="0" fontId="46" fillId="0" borderId="40" xfId="1" applyFont="1" applyFill="1" applyBorder="1" applyAlignment="1">
      <alignment vertical="center"/>
    </xf>
    <xf numFmtId="176" fontId="46" fillId="0" borderId="41" xfId="1" applyNumberFormat="1" applyFont="1" applyFill="1" applyBorder="1" applyAlignment="1">
      <alignment vertical="center"/>
    </xf>
    <xf numFmtId="187" fontId="47" fillId="6" borderId="11" xfId="0" applyNumberFormat="1" applyFont="1" applyFill="1" applyBorder="1" applyAlignment="1">
      <alignment vertical="center" shrinkToFit="1"/>
    </xf>
    <xf numFmtId="176" fontId="46" fillId="0" borderId="9" xfId="1" applyNumberFormat="1" applyFont="1" applyFill="1" applyBorder="1" applyAlignment="1">
      <alignment vertical="center"/>
    </xf>
    <xf numFmtId="0" fontId="13" fillId="0" borderId="0" xfId="1" applyFont="1"/>
    <xf numFmtId="0" fontId="6" fillId="0" borderId="2" xfId="1" applyFont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6" fillId="2" borderId="24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/>
    </xf>
    <xf numFmtId="0" fontId="6" fillId="2" borderId="25" xfId="1" applyFont="1" applyFill="1" applyBorder="1" applyAlignment="1">
      <alignment horizontal="center" vertical="center"/>
    </xf>
    <xf numFmtId="0" fontId="6" fillId="2" borderId="26" xfId="1" applyFont="1" applyFill="1" applyBorder="1" applyAlignment="1">
      <alignment horizontal="center" vertical="center"/>
    </xf>
    <xf numFmtId="0" fontId="6" fillId="2" borderId="27" xfId="1" applyFont="1" applyFill="1" applyBorder="1" applyAlignment="1">
      <alignment horizontal="center" vertical="center"/>
    </xf>
    <xf numFmtId="0" fontId="6" fillId="2" borderId="28" xfId="1" applyFont="1" applyFill="1" applyBorder="1" applyAlignment="1">
      <alignment horizontal="center" vertical="center"/>
    </xf>
    <xf numFmtId="0" fontId="6" fillId="2" borderId="29" xfId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center"/>
    </xf>
    <xf numFmtId="0" fontId="6" fillId="2" borderId="2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right" vertical="center" wrapText="1"/>
    </xf>
    <xf numFmtId="0" fontId="6" fillId="2" borderId="12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0" fontId="6" fillId="2" borderId="21" xfId="1" applyFont="1" applyFill="1" applyBorder="1" applyAlignment="1">
      <alignment horizontal="center" vertical="center"/>
    </xf>
    <xf numFmtId="0" fontId="6" fillId="2" borderId="2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left" vertical="center" wrapText="1"/>
    </xf>
    <xf numFmtId="49" fontId="6" fillId="0" borderId="0" xfId="1" applyNumberFormat="1" applyFont="1" applyAlignment="1">
      <alignment horizontal="center" vertical="center"/>
    </xf>
    <xf numFmtId="0" fontId="6" fillId="2" borderId="33" xfId="1" applyFont="1" applyFill="1" applyBorder="1" applyAlignment="1">
      <alignment horizontal="center" vertical="center"/>
    </xf>
    <xf numFmtId="0" fontId="19" fillId="2" borderId="34" xfId="1" applyFont="1" applyFill="1" applyBorder="1" applyAlignment="1">
      <alignment horizontal="center" vertical="center"/>
    </xf>
    <xf numFmtId="0" fontId="19" fillId="2" borderId="35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19" fillId="2" borderId="5" xfId="1" applyFont="1" applyFill="1" applyBorder="1" applyAlignment="1">
      <alignment horizontal="center" vertical="center"/>
    </xf>
    <xf numFmtId="0" fontId="19" fillId="2" borderId="6" xfId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right" vertical="center"/>
    </xf>
    <xf numFmtId="0" fontId="13" fillId="2" borderId="31" xfId="1" applyFont="1" applyFill="1" applyBorder="1" applyAlignment="1">
      <alignment horizontal="right" vertical="center" wrapText="1"/>
    </xf>
    <xf numFmtId="0" fontId="13" fillId="2" borderId="33" xfId="1" applyFont="1" applyFill="1" applyBorder="1" applyAlignment="1">
      <alignment horizontal="center" vertical="center"/>
    </xf>
    <xf numFmtId="0" fontId="18" fillId="2" borderId="34" xfId="1" applyFont="1" applyFill="1" applyBorder="1" applyAlignment="1">
      <alignment horizontal="center" vertical="center"/>
    </xf>
    <xf numFmtId="0" fontId="18" fillId="2" borderId="35" xfId="1" applyFont="1" applyFill="1" applyBorder="1" applyAlignment="1">
      <alignment horizontal="center" vertical="center"/>
    </xf>
    <xf numFmtId="0" fontId="13" fillId="2" borderId="5" xfId="1" applyFont="1" applyFill="1" applyBorder="1" applyAlignment="1">
      <alignment horizontal="center" vertical="center"/>
    </xf>
    <xf numFmtId="0" fontId="18" fillId="2" borderId="5" xfId="1" applyFont="1" applyFill="1" applyBorder="1" applyAlignment="1">
      <alignment horizontal="center" vertical="center"/>
    </xf>
    <xf numFmtId="0" fontId="18" fillId="2" borderId="6" xfId="1" applyFont="1" applyFill="1" applyBorder="1" applyAlignment="1">
      <alignment horizontal="center" vertical="center"/>
    </xf>
    <xf numFmtId="0" fontId="13" fillId="2" borderId="3" xfId="1" applyFont="1" applyFill="1" applyBorder="1" applyAlignment="1">
      <alignment horizontal="left" vertical="center" wrapText="1"/>
    </xf>
    <xf numFmtId="49" fontId="6" fillId="0" borderId="0" xfId="1" applyNumberFormat="1" applyFont="1" applyFill="1" applyAlignment="1">
      <alignment horizontal="center" vertical="center"/>
    </xf>
    <xf numFmtId="0" fontId="13" fillId="0" borderId="1" xfId="1" applyFont="1" applyFill="1" applyBorder="1" applyAlignment="1">
      <alignment horizontal="right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43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37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/>
    </xf>
    <xf numFmtId="0" fontId="18" fillId="0" borderId="6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wrapText="1"/>
    </xf>
    <xf numFmtId="0" fontId="18" fillId="0" borderId="43" xfId="1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 wrapText="1"/>
    </xf>
    <xf numFmtId="0" fontId="18" fillId="0" borderId="1" xfId="1" applyFont="1" applyFill="1" applyBorder="1" applyAlignment="1">
      <alignment horizontal="center"/>
    </xf>
    <xf numFmtId="0" fontId="18" fillId="0" borderId="43" xfId="1" applyFont="1" applyFill="1" applyBorder="1" applyAlignment="1">
      <alignment horizontal="center" vertical="center"/>
    </xf>
    <xf numFmtId="0" fontId="18" fillId="0" borderId="4" xfId="1" applyFont="1" applyFill="1" applyBorder="1" applyAlignment="1">
      <alignment horizontal="center" vertical="center"/>
    </xf>
    <xf numFmtId="0" fontId="18" fillId="0" borderId="37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top"/>
    </xf>
    <xf numFmtId="0" fontId="18" fillId="0" borderId="37" xfId="1" applyFont="1" applyFill="1" applyBorder="1" applyAlignment="1">
      <alignment horizontal="center" vertical="top"/>
    </xf>
    <xf numFmtId="0" fontId="13" fillId="0" borderId="3" xfId="1" applyFont="1" applyFill="1" applyBorder="1" applyAlignment="1">
      <alignment horizontal="center" vertical="top"/>
    </xf>
    <xf numFmtId="0" fontId="18" fillId="0" borderId="3" xfId="1" applyFont="1" applyFill="1" applyBorder="1" applyAlignment="1">
      <alignment horizontal="center" vertical="top"/>
    </xf>
    <xf numFmtId="0" fontId="18" fillId="0" borderId="5" xfId="1" applyFont="1" applyFill="1" applyBorder="1" applyAlignment="1">
      <alignment horizontal="center" vertical="center"/>
    </xf>
    <xf numFmtId="0" fontId="13" fillId="0" borderId="47" xfId="1" applyFont="1" applyFill="1" applyBorder="1" applyAlignment="1">
      <alignment horizontal="center" vertical="center"/>
    </xf>
    <xf numFmtId="0" fontId="18" fillId="0" borderId="47" xfId="1" applyFont="1" applyFill="1" applyBorder="1" applyAlignment="1">
      <alignment horizontal="center" vertical="center"/>
    </xf>
    <xf numFmtId="0" fontId="18" fillId="0" borderId="48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43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left" wrapText="1"/>
    </xf>
    <xf numFmtId="0" fontId="6" fillId="2" borderId="3" xfId="1" applyFont="1" applyFill="1" applyBorder="1" applyAlignment="1">
      <alignment horizontal="left" wrapText="1"/>
    </xf>
    <xf numFmtId="0" fontId="6" fillId="2" borderId="49" xfId="1" applyFont="1" applyFill="1" applyBorder="1" applyAlignment="1">
      <alignment horizontal="center" vertical="center"/>
    </xf>
    <xf numFmtId="0" fontId="6" fillId="2" borderId="44" xfId="1" applyFont="1" applyFill="1" applyBorder="1" applyAlignment="1">
      <alignment horizontal="center" vertical="center"/>
    </xf>
    <xf numFmtId="0" fontId="6" fillId="2" borderId="45" xfId="1" applyFont="1" applyFill="1" applyBorder="1" applyAlignment="1">
      <alignment horizontal="center" vertical="center"/>
    </xf>
    <xf numFmtId="0" fontId="6" fillId="2" borderId="51" xfId="1" applyFont="1" applyFill="1" applyBorder="1" applyAlignment="1">
      <alignment horizontal="center" vertical="center"/>
    </xf>
    <xf numFmtId="0" fontId="6" fillId="2" borderId="52" xfId="1" applyFont="1" applyFill="1" applyBorder="1" applyAlignment="1">
      <alignment horizontal="center" vertical="center"/>
    </xf>
    <xf numFmtId="0" fontId="6" fillId="2" borderId="53" xfId="1" applyFont="1" applyFill="1" applyBorder="1" applyAlignment="1">
      <alignment horizontal="center" vertical="center"/>
    </xf>
    <xf numFmtId="0" fontId="6" fillId="2" borderId="54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center" vertical="center"/>
    </xf>
    <xf numFmtId="0" fontId="19" fillId="2" borderId="4" xfId="1" applyFont="1" applyFill="1" applyBorder="1" applyAlignment="1">
      <alignment horizontal="center" vertical="center"/>
    </xf>
    <xf numFmtId="0" fontId="19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50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37" xfId="1" applyFont="1" applyFill="1" applyBorder="1" applyAlignment="1">
      <alignment horizontal="center" vertical="center"/>
    </xf>
    <xf numFmtId="0" fontId="6" fillId="2" borderId="48" xfId="1" applyFont="1" applyFill="1" applyBorder="1" applyAlignment="1">
      <alignment horizontal="center" vertical="center"/>
    </xf>
    <xf numFmtId="0" fontId="6" fillId="2" borderId="55" xfId="1" applyFont="1" applyFill="1" applyBorder="1" applyAlignment="1">
      <alignment horizontal="center" vertical="center"/>
    </xf>
    <xf numFmtId="0" fontId="6" fillId="2" borderId="56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57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right" vertical="center" wrapText="1"/>
    </xf>
    <xf numFmtId="0" fontId="6" fillId="0" borderId="58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20" fillId="0" borderId="0" xfId="1" applyFont="1" applyBorder="1" applyAlignment="1">
      <alignment vertical="center" wrapText="1"/>
    </xf>
    <xf numFmtId="0" fontId="13" fillId="0" borderId="8" xfId="1" applyFont="1" applyBorder="1" applyAlignment="1">
      <alignment vertical="center" wrapText="1"/>
    </xf>
    <xf numFmtId="0" fontId="13" fillId="2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horizontal="right" vertical="center"/>
    </xf>
    <xf numFmtId="0" fontId="13" fillId="2" borderId="73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13" fillId="2" borderId="43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/>
    </xf>
    <xf numFmtId="0" fontId="7" fillId="3" borderId="73" xfId="1" applyFont="1" applyFill="1" applyBorder="1" applyAlignment="1">
      <alignment horizontal="center" vertical="center"/>
    </xf>
    <xf numFmtId="0" fontId="7" fillId="3" borderId="43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right" vertical="center" wrapText="1"/>
    </xf>
    <xf numFmtId="0" fontId="18" fillId="2" borderId="72" xfId="1" applyFont="1" applyFill="1" applyBorder="1" applyAlignment="1">
      <alignment horizontal="right" vertical="center" wrapText="1"/>
    </xf>
    <xf numFmtId="0" fontId="13" fillId="0" borderId="3" xfId="1" applyFont="1" applyFill="1" applyBorder="1" applyAlignment="1">
      <alignment horizontal="left" vertical="center" wrapText="1"/>
    </xf>
    <xf numFmtId="0" fontId="18" fillId="0" borderId="1" xfId="1" applyFont="1" applyFill="1" applyBorder="1" applyAlignment="1">
      <alignment horizontal="right" vertical="center" wrapText="1"/>
    </xf>
    <xf numFmtId="0" fontId="6" fillId="2" borderId="58" xfId="1" applyFont="1" applyFill="1" applyBorder="1" applyAlignment="1">
      <alignment horizontal="center" vertical="center" wrapText="1"/>
    </xf>
    <xf numFmtId="0" fontId="6" fillId="2" borderId="38" xfId="1" applyFont="1" applyFill="1" applyBorder="1" applyAlignment="1">
      <alignment horizontal="center" vertical="center"/>
    </xf>
    <xf numFmtId="0" fontId="6" fillId="2" borderId="38" xfId="1" applyFont="1" applyFill="1" applyBorder="1" applyAlignment="1">
      <alignment horizontal="center" vertical="center" wrapText="1"/>
    </xf>
    <xf numFmtId="0" fontId="7" fillId="3" borderId="58" xfId="1" applyFont="1" applyFill="1" applyBorder="1" applyAlignment="1">
      <alignment horizontal="center" vertical="center" wrapText="1"/>
    </xf>
    <xf numFmtId="0" fontId="7" fillId="3" borderId="38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left" vertical="center"/>
    </xf>
    <xf numFmtId="0" fontId="6" fillId="0" borderId="76" xfId="1" applyFont="1" applyFill="1" applyBorder="1" applyAlignment="1">
      <alignment horizontal="center" vertical="center"/>
    </xf>
    <xf numFmtId="0" fontId="6" fillId="0" borderId="77" xfId="1" applyFont="1" applyFill="1" applyBorder="1" applyAlignment="1">
      <alignment horizontal="center" vertical="center"/>
    </xf>
    <xf numFmtId="0" fontId="6" fillId="2" borderId="45" xfId="1" applyFont="1" applyFill="1" applyBorder="1" applyAlignment="1">
      <alignment horizontal="center" vertical="center" textRotation="255" wrapText="1" shrinkToFit="1"/>
    </xf>
    <xf numFmtId="0" fontId="19" fillId="2" borderId="0" xfId="1" applyFont="1" applyFill="1" applyAlignment="1">
      <alignment vertical="center" textRotation="255" shrinkToFit="1"/>
    </xf>
    <xf numFmtId="0" fontId="6" fillId="2" borderId="0" xfId="1" applyFont="1" applyFill="1" applyBorder="1" applyAlignment="1">
      <alignment horizontal="center" vertical="center" textRotation="255"/>
    </xf>
    <xf numFmtId="0" fontId="6" fillId="2" borderId="0" xfId="1" applyFont="1" applyFill="1" applyBorder="1" applyAlignment="1">
      <alignment horizontal="center" vertical="center" textRotation="255" wrapText="1" shrinkToFit="1"/>
    </xf>
    <xf numFmtId="0" fontId="6" fillId="2" borderId="0" xfId="1" applyFont="1" applyFill="1" applyBorder="1" applyAlignment="1">
      <alignment horizontal="center" vertical="center" textRotation="255" shrinkToFit="1"/>
    </xf>
    <xf numFmtId="0" fontId="6" fillId="0" borderId="3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right" vertical="center" wrapText="1"/>
    </xf>
    <xf numFmtId="0" fontId="6" fillId="0" borderId="0" xfId="1" applyFont="1" applyFill="1" applyBorder="1" applyAlignment="1">
      <alignment horizontal="center" vertical="center" textRotation="255"/>
    </xf>
    <xf numFmtId="0" fontId="6" fillId="0" borderId="0" xfId="1" applyFont="1" applyFill="1" applyBorder="1" applyAlignment="1">
      <alignment horizontal="center" vertical="center" textRotation="255" shrinkToFit="1"/>
    </xf>
    <xf numFmtId="0" fontId="13" fillId="2" borderId="31" xfId="1" applyFont="1" applyFill="1" applyBorder="1" applyAlignment="1">
      <alignment horizontal="right" wrapText="1"/>
    </xf>
    <xf numFmtId="0" fontId="13" fillId="2" borderId="81" xfId="1" applyFont="1" applyFill="1" applyBorder="1" applyAlignment="1">
      <alignment horizontal="center" vertical="center"/>
    </xf>
    <xf numFmtId="0" fontId="13" fillId="2" borderId="84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distributed" vertical="center"/>
    </xf>
    <xf numFmtId="0" fontId="13" fillId="2" borderId="3" xfId="1" applyFont="1" applyFill="1" applyBorder="1" applyAlignment="1">
      <alignment horizontal="distributed" vertical="center"/>
    </xf>
    <xf numFmtId="0" fontId="18" fillId="2" borderId="3" xfId="1" applyFont="1" applyFill="1" applyBorder="1" applyAlignment="1">
      <alignment horizontal="left" vertical="center" wrapText="1"/>
    </xf>
    <xf numFmtId="0" fontId="13" fillId="2" borderId="0" xfId="1" applyFont="1" applyFill="1" applyAlignment="1">
      <alignment horizontal="center" vertical="center" textRotation="255"/>
    </xf>
    <xf numFmtId="0" fontId="6" fillId="2" borderId="0" xfId="1" applyFont="1" applyFill="1" applyAlignment="1">
      <alignment horizontal="right" vertical="center"/>
    </xf>
    <xf numFmtId="0" fontId="18" fillId="2" borderId="1" xfId="1" applyFont="1" applyFill="1" applyBorder="1" applyAlignment="1">
      <alignment horizontal="right" vertical="center" wrapText="1"/>
    </xf>
    <xf numFmtId="0" fontId="6" fillId="0" borderId="43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 wrapText="1"/>
    </xf>
    <xf numFmtId="0" fontId="13" fillId="0" borderId="0" xfId="1" applyFont="1" applyAlignment="1">
      <alignment horizontal="center" vertical="center" textRotation="255"/>
    </xf>
    <xf numFmtId="0" fontId="13" fillId="0" borderId="1" xfId="1" applyFont="1" applyBorder="1" applyAlignment="1">
      <alignment horizontal="right" vertical="center" wrapText="1"/>
    </xf>
    <xf numFmtId="0" fontId="13" fillId="0" borderId="2" xfId="1" applyFont="1" applyFill="1" applyBorder="1" applyAlignment="1">
      <alignment horizontal="center" vertical="center"/>
    </xf>
    <xf numFmtId="0" fontId="13" fillId="0" borderId="43" xfId="1" applyFont="1" applyFill="1" applyBorder="1" applyAlignment="1">
      <alignment horizontal="center" vertical="center"/>
    </xf>
    <xf numFmtId="0" fontId="14" fillId="3" borderId="2" xfId="1" applyFont="1" applyFill="1" applyBorder="1" applyAlignment="1">
      <alignment horizontal="center" vertical="center"/>
    </xf>
    <xf numFmtId="0" fontId="14" fillId="3" borderId="43" xfId="1" applyFont="1" applyFill="1" applyBorder="1" applyAlignment="1">
      <alignment horizontal="center" vertical="center"/>
    </xf>
    <xf numFmtId="0" fontId="40" fillId="0" borderId="0" xfId="1" applyFont="1" applyAlignment="1">
      <alignment horizontal="center" vertical="center"/>
    </xf>
    <xf numFmtId="0" fontId="20" fillId="0" borderId="73" xfId="1" applyFont="1" applyFill="1" applyBorder="1" applyAlignment="1">
      <alignment horizontal="center" vertical="center"/>
    </xf>
    <xf numFmtId="0" fontId="20" fillId="0" borderId="43" xfId="1" applyFont="1" applyFill="1" applyBorder="1" applyAlignment="1">
      <alignment horizontal="center" vertical="center"/>
    </xf>
    <xf numFmtId="0" fontId="20" fillId="2" borderId="2" xfId="1" applyFont="1" applyFill="1" applyBorder="1" applyAlignment="1">
      <alignment horizontal="center" vertical="center"/>
    </xf>
    <xf numFmtId="0" fontId="20" fillId="2" borderId="72" xfId="1" applyFont="1" applyFill="1" applyBorder="1" applyAlignment="1">
      <alignment horizontal="center" vertical="center"/>
    </xf>
    <xf numFmtId="0" fontId="20" fillId="0" borderId="72" xfId="1" applyFont="1" applyFill="1" applyBorder="1" applyAlignment="1">
      <alignment horizontal="center" vertical="center"/>
    </xf>
    <xf numFmtId="0" fontId="34" fillId="3" borderId="1" xfId="1" applyFont="1" applyFill="1" applyBorder="1" applyAlignment="1">
      <alignment horizontal="center" vertical="center"/>
    </xf>
    <xf numFmtId="49" fontId="20" fillId="0" borderId="0" xfId="1" applyNumberFormat="1" applyFont="1" applyFill="1" applyBorder="1" applyAlignment="1">
      <alignment horizontal="distributed" vertical="center"/>
    </xf>
    <xf numFmtId="0" fontId="6" fillId="0" borderId="0" xfId="1" applyFont="1" applyAlignment="1">
      <alignment horizontal="left" vertical="center"/>
    </xf>
    <xf numFmtId="0" fontId="13" fillId="2" borderId="3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distributed" vertical="center" wrapText="1"/>
    </xf>
    <xf numFmtId="38" fontId="13" fillId="2" borderId="1" xfId="3" applyFont="1" applyFill="1" applyBorder="1" applyAlignment="1">
      <alignment horizontal="distributed" vertical="center"/>
    </xf>
    <xf numFmtId="38" fontId="13" fillId="2" borderId="3" xfId="3" applyFont="1" applyFill="1" applyBorder="1" applyAlignment="1">
      <alignment horizontal="distributed" vertical="center"/>
    </xf>
    <xf numFmtId="0" fontId="13" fillId="2" borderId="4" xfId="1" applyFont="1" applyFill="1" applyBorder="1" applyAlignment="1">
      <alignment horizontal="center" vertical="center"/>
    </xf>
    <xf numFmtId="0" fontId="13" fillId="2" borderId="37" xfId="1" applyFont="1" applyFill="1" applyBorder="1" applyAlignment="1">
      <alignment horizontal="center" vertical="center"/>
    </xf>
    <xf numFmtId="0" fontId="13" fillId="0" borderId="31" xfId="1" applyFont="1" applyFill="1" applyBorder="1" applyAlignment="1">
      <alignment horizontal="right" vertical="center" wrapText="1"/>
    </xf>
    <xf numFmtId="0" fontId="13" fillId="0" borderId="81" xfId="1" applyFont="1" applyFill="1" applyBorder="1" applyAlignment="1">
      <alignment horizontal="center" vertical="center"/>
    </xf>
    <xf numFmtId="0" fontId="13" fillId="0" borderId="84" xfId="1" applyFont="1" applyFill="1" applyBorder="1" applyAlignment="1">
      <alignment horizontal="center" vertical="center"/>
    </xf>
    <xf numFmtId="0" fontId="13" fillId="0" borderId="31" xfId="1" applyFont="1" applyFill="1" applyBorder="1" applyAlignment="1">
      <alignment horizontal="center" vertical="center"/>
    </xf>
    <xf numFmtId="0" fontId="13" fillId="0" borderId="83" xfId="1" applyFont="1" applyFill="1" applyBorder="1" applyAlignment="1">
      <alignment horizontal="center" vertical="center"/>
    </xf>
    <xf numFmtId="0" fontId="13" fillId="0" borderId="82" xfId="1" applyFont="1" applyFill="1" applyBorder="1" applyAlignment="1">
      <alignment horizontal="center" vertical="center"/>
    </xf>
    <xf numFmtId="0" fontId="13" fillId="0" borderId="32" xfId="1" applyFont="1" applyFill="1" applyBorder="1" applyAlignment="1">
      <alignment horizontal="center" vertical="center"/>
    </xf>
    <xf numFmtId="0" fontId="13" fillId="0" borderId="50" xfId="1" applyFont="1" applyFill="1" applyBorder="1" applyAlignment="1">
      <alignment horizontal="center" vertical="center" wrapText="1"/>
    </xf>
    <xf numFmtId="0" fontId="13" fillId="0" borderId="57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 wrapText="1"/>
    </xf>
    <xf numFmtId="0" fontId="13" fillId="0" borderId="50" xfId="1" applyFont="1" applyFill="1" applyBorder="1" applyAlignment="1">
      <alignment horizontal="center" vertical="center"/>
    </xf>
    <xf numFmtId="176" fontId="13" fillId="0" borderId="30" xfId="1" applyNumberFormat="1" applyFont="1" applyFill="1" applyBorder="1" applyAlignment="1">
      <alignment horizontal="center" vertical="center"/>
    </xf>
    <xf numFmtId="176" fontId="13" fillId="0" borderId="62" xfId="1" applyNumberFormat="1" applyFont="1" applyFill="1" applyBorder="1" applyAlignment="1">
      <alignment horizontal="center" vertical="center"/>
    </xf>
    <xf numFmtId="176" fontId="7" fillId="3" borderId="30" xfId="1" applyNumberFormat="1" applyFont="1" applyFill="1" applyBorder="1" applyAlignment="1">
      <alignment horizontal="center" vertical="center"/>
    </xf>
    <xf numFmtId="176" fontId="7" fillId="3" borderId="62" xfId="1" applyNumberFormat="1" applyFont="1" applyFill="1" applyBorder="1" applyAlignment="1">
      <alignment horizontal="center" vertical="center"/>
    </xf>
    <xf numFmtId="185" fontId="7" fillId="3" borderId="30" xfId="1" applyNumberFormat="1" applyFont="1" applyFill="1" applyBorder="1" applyAlignment="1">
      <alignment horizontal="center" vertical="center"/>
    </xf>
    <xf numFmtId="185" fontId="7" fillId="3" borderId="62" xfId="1" applyNumberFormat="1" applyFont="1" applyFill="1" applyBorder="1" applyAlignment="1">
      <alignment horizontal="center" vertical="center"/>
    </xf>
    <xf numFmtId="0" fontId="13" fillId="0" borderId="24" xfId="1" applyFont="1" applyFill="1" applyBorder="1" applyAlignment="1">
      <alignment horizontal="center" vertical="center"/>
    </xf>
    <xf numFmtId="0" fontId="13" fillId="0" borderId="25" xfId="1" applyFont="1" applyFill="1" applyBorder="1" applyAlignment="1">
      <alignment horizontal="center" vertical="center"/>
    </xf>
    <xf numFmtId="0" fontId="13" fillId="0" borderId="97" xfId="1" applyFont="1" applyFill="1" applyBorder="1" applyAlignment="1">
      <alignment horizontal="center" vertical="center"/>
    </xf>
    <xf numFmtId="0" fontId="13" fillId="0" borderId="96" xfId="1" applyFont="1" applyFill="1" applyBorder="1" applyAlignment="1">
      <alignment horizontal="center" vertical="center"/>
    </xf>
    <xf numFmtId="0" fontId="13" fillId="0" borderId="14" xfId="1" applyFont="1" applyFill="1" applyBorder="1" applyAlignment="1">
      <alignment horizontal="center" vertical="center"/>
    </xf>
    <xf numFmtId="0" fontId="13" fillId="0" borderId="16" xfId="1" applyFont="1" applyFill="1" applyBorder="1" applyAlignment="1">
      <alignment horizontal="center" vertical="center"/>
    </xf>
    <xf numFmtId="0" fontId="13" fillId="0" borderId="95" xfId="1" applyFont="1" applyFill="1" applyBorder="1" applyAlignment="1">
      <alignment horizontal="center" vertical="center"/>
    </xf>
    <xf numFmtId="0" fontId="13" fillId="0" borderId="94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186" fontId="13" fillId="0" borderId="7" xfId="1" applyNumberFormat="1" applyFont="1" applyFill="1" applyBorder="1" applyAlignment="1">
      <alignment horizontal="center" vertical="center"/>
    </xf>
    <xf numFmtId="186" fontId="13" fillId="0" borderId="36" xfId="1" applyNumberFormat="1" applyFont="1" applyFill="1" applyBorder="1" applyAlignment="1">
      <alignment horizontal="center" vertical="center"/>
    </xf>
    <xf numFmtId="176" fontId="13" fillId="0" borderId="7" xfId="1" applyNumberFormat="1" applyFont="1" applyFill="1" applyBorder="1" applyAlignment="1">
      <alignment horizontal="center" vertical="center"/>
    </xf>
    <xf numFmtId="176" fontId="13" fillId="0" borderId="0" xfId="1" applyNumberFormat="1" applyFont="1" applyFill="1" applyBorder="1" applyAlignment="1">
      <alignment horizontal="center" vertical="center"/>
    </xf>
    <xf numFmtId="186" fontId="13" fillId="0" borderId="30" xfId="1" applyNumberFormat="1" applyFont="1" applyFill="1" applyBorder="1" applyAlignment="1">
      <alignment horizontal="center" vertical="center"/>
    </xf>
    <xf numFmtId="186" fontId="13" fillId="0" borderId="62" xfId="1" applyNumberFormat="1" applyFont="1" applyFill="1" applyBorder="1" applyAlignment="1">
      <alignment horizontal="center" vertical="center"/>
    </xf>
    <xf numFmtId="0" fontId="6" fillId="2" borderId="73" xfId="1" applyFont="1" applyFill="1" applyBorder="1" applyAlignment="1">
      <alignment horizontal="center" vertical="center"/>
    </xf>
    <xf numFmtId="0" fontId="6" fillId="2" borderId="57" xfId="1" applyFont="1" applyFill="1" applyBorder="1" applyAlignment="1">
      <alignment vertical="center"/>
    </xf>
    <xf numFmtId="0" fontId="6" fillId="0" borderId="6" xfId="1" applyFont="1" applyBorder="1" applyAlignment="1">
      <alignment horizontal="center" vertical="center"/>
    </xf>
    <xf numFmtId="0" fontId="6" fillId="0" borderId="57" xfId="1" applyFont="1" applyBorder="1" applyAlignment="1">
      <alignment vertical="center"/>
    </xf>
    <xf numFmtId="0" fontId="7" fillId="3" borderId="6" xfId="1" applyFont="1" applyFill="1" applyBorder="1" applyAlignment="1">
      <alignment horizontal="center" vertical="center"/>
    </xf>
    <xf numFmtId="0" fontId="7" fillId="3" borderId="57" xfId="1" applyFont="1" applyFill="1" applyBorder="1" applyAlignment="1">
      <alignment vertical="center"/>
    </xf>
    <xf numFmtId="0" fontId="6" fillId="0" borderId="50" xfId="1" applyFont="1" applyBorder="1" applyAlignment="1">
      <alignment vertical="center"/>
    </xf>
    <xf numFmtId="0" fontId="46" fillId="0" borderId="2" xfId="1" applyFont="1" applyFill="1" applyBorder="1" applyAlignment="1">
      <alignment horizontal="center" vertical="center"/>
    </xf>
    <xf numFmtId="0" fontId="46" fillId="0" borderId="4" xfId="1" applyFont="1" applyFill="1" applyBorder="1" applyAlignment="1">
      <alignment horizontal="center" vertical="center"/>
    </xf>
    <xf numFmtId="0" fontId="46" fillId="2" borderId="3" xfId="1" applyFont="1" applyFill="1" applyBorder="1" applyAlignment="1">
      <alignment horizontal="left" vertical="center" wrapText="1"/>
    </xf>
    <xf numFmtId="0" fontId="46" fillId="0" borderId="3" xfId="1" applyFont="1" applyFill="1" applyBorder="1" applyAlignment="1">
      <alignment horizontal="left" vertical="center" wrapText="1"/>
    </xf>
    <xf numFmtId="0" fontId="46" fillId="2" borderId="45" xfId="1" applyFont="1" applyFill="1" applyBorder="1" applyAlignment="1">
      <alignment vertical="center" textRotation="255"/>
    </xf>
    <xf numFmtId="0" fontId="46" fillId="2" borderId="0" xfId="1" applyFont="1" applyFill="1" applyAlignment="1">
      <alignment vertical="center" textRotation="255"/>
    </xf>
    <xf numFmtId="0" fontId="46" fillId="2" borderId="39" xfId="1" applyFont="1" applyFill="1" applyBorder="1" applyAlignment="1">
      <alignment vertical="center" textRotation="255"/>
    </xf>
    <xf numFmtId="0" fontId="46" fillId="0" borderId="0" xfId="1" applyFont="1" applyFill="1" applyBorder="1" applyAlignment="1">
      <alignment vertical="center" textRotation="255"/>
    </xf>
    <xf numFmtId="0" fontId="46" fillId="0" borderId="39" xfId="1" applyFont="1" applyFill="1" applyBorder="1" applyAlignment="1">
      <alignment vertical="center" textRotation="255"/>
    </xf>
    <xf numFmtId="0" fontId="13" fillId="2" borderId="0" xfId="1" applyFont="1" applyFill="1" applyAlignment="1">
      <alignment horizontal="right" vertical="center"/>
    </xf>
    <xf numFmtId="0" fontId="46" fillId="2" borderId="1" xfId="1" applyFont="1" applyFill="1" applyBorder="1" applyAlignment="1">
      <alignment horizontal="right" vertical="center" wrapText="1"/>
    </xf>
    <xf numFmtId="0" fontId="46" fillId="2" borderId="58" xfId="1" applyFont="1" applyFill="1" applyBorder="1" applyAlignment="1">
      <alignment horizontal="center" vertical="center" wrapText="1"/>
    </xf>
    <xf numFmtId="0" fontId="46" fillId="2" borderId="38" xfId="1" applyFont="1" applyFill="1" applyBorder="1" applyAlignment="1">
      <alignment horizontal="center" vertical="center" wrapText="1"/>
    </xf>
    <xf numFmtId="0" fontId="46" fillId="0" borderId="58" xfId="1" applyFont="1" applyBorder="1" applyAlignment="1">
      <alignment horizontal="center" vertical="center" wrapText="1"/>
    </xf>
    <xf numFmtId="0" fontId="46" fillId="0" borderId="38" xfId="1" applyFont="1" applyBorder="1" applyAlignment="1">
      <alignment horizontal="center" vertical="center" wrapText="1"/>
    </xf>
    <xf numFmtId="0" fontId="47" fillId="6" borderId="58" xfId="1" applyFont="1" applyFill="1" applyBorder="1" applyAlignment="1">
      <alignment horizontal="center" vertical="center" wrapText="1"/>
    </xf>
    <xf numFmtId="0" fontId="47" fillId="6" borderId="38" xfId="1" applyFont="1" applyFill="1" applyBorder="1" applyAlignment="1">
      <alignment horizontal="center" vertical="center" wrapText="1"/>
    </xf>
    <xf numFmtId="0" fontId="46" fillId="0" borderId="76" xfId="1" applyFont="1" applyFill="1" applyBorder="1" applyAlignment="1">
      <alignment horizontal="center" vertical="center"/>
    </xf>
    <xf numFmtId="0" fontId="46" fillId="0" borderId="77" xfId="1" applyFont="1" applyFill="1" applyBorder="1" applyAlignment="1">
      <alignment horizontal="center" vertical="center"/>
    </xf>
    <xf numFmtId="0" fontId="46" fillId="0" borderId="1" xfId="1" applyFont="1" applyFill="1" applyBorder="1" applyAlignment="1">
      <alignment horizontal="right" vertical="center" wrapText="1"/>
    </xf>
    <xf numFmtId="0" fontId="46" fillId="0" borderId="58" xfId="1" applyFont="1" applyFill="1" applyBorder="1" applyAlignment="1">
      <alignment horizontal="center" vertical="center" wrapText="1"/>
    </xf>
    <xf numFmtId="0" fontId="46" fillId="0" borderId="38" xfId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distributed" vertical="center" indent="4"/>
    </xf>
    <xf numFmtId="0" fontId="13" fillId="0" borderId="101" xfId="1" applyFont="1" applyFill="1" applyBorder="1" applyAlignment="1">
      <alignment horizontal="center" vertical="center"/>
    </xf>
    <xf numFmtId="0" fontId="13" fillId="0" borderId="100" xfId="1" applyFont="1" applyFill="1" applyBorder="1" applyAlignment="1">
      <alignment horizontal="center" vertical="center"/>
    </xf>
    <xf numFmtId="0" fontId="13" fillId="0" borderId="48" xfId="1" applyFont="1" applyFill="1" applyBorder="1" applyAlignment="1">
      <alignment horizontal="center" vertical="center"/>
    </xf>
    <xf numFmtId="0" fontId="13" fillId="0" borderId="99" xfId="1" applyFont="1" applyFill="1" applyBorder="1" applyAlignment="1">
      <alignment horizontal="center" vertical="center"/>
    </xf>
    <xf numFmtId="0" fontId="14" fillId="3" borderId="98" xfId="1" applyFont="1" applyFill="1" applyBorder="1" applyAlignment="1">
      <alignment horizontal="center" vertical="center"/>
    </xf>
    <xf numFmtId="0" fontId="14" fillId="3" borderId="55" xfId="1" applyFont="1" applyFill="1" applyBorder="1" applyAlignment="1">
      <alignment horizontal="center" vertical="center"/>
    </xf>
    <xf numFmtId="0" fontId="14" fillId="3" borderId="101" xfId="1" applyFont="1" applyFill="1" applyBorder="1" applyAlignment="1">
      <alignment horizontal="center" vertical="center"/>
    </xf>
    <xf numFmtId="0" fontId="14" fillId="3" borderId="102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distributed" vertical="center" indent="4"/>
    </xf>
    <xf numFmtId="0" fontId="13" fillId="0" borderId="36" xfId="1" applyFont="1" applyFill="1" applyBorder="1" applyAlignment="1">
      <alignment horizontal="distributed" vertical="center" indent="4"/>
    </xf>
    <xf numFmtId="0" fontId="13" fillId="0" borderId="0" xfId="1" applyFont="1" applyBorder="1" applyAlignment="1">
      <alignment horizontal="left" vertical="center" wrapText="1"/>
    </xf>
    <xf numFmtId="0" fontId="6" fillId="0" borderId="101" xfId="1" applyFont="1" applyFill="1" applyBorder="1" applyAlignment="1">
      <alignment horizontal="center" vertical="center"/>
    </xf>
    <xf numFmtId="0" fontId="6" fillId="0" borderId="100" xfId="1" applyFont="1" applyFill="1" applyBorder="1" applyAlignment="1">
      <alignment horizontal="center" vertical="center"/>
    </xf>
    <xf numFmtId="0" fontId="7" fillId="3" borderId="101" xfId="1" applyFont="1" applyFill="1" applyBorder="1" applyAlignment="1">
      <alignment horizontal="center" vertical="center"/>
    </xf>
    <xf numFmtId="0" fontId="7" fillId="3" borderId="102" xfId="1" applyFont="1" applyFill="1" applyBorder="1" applyAlignment="1">
      <alignment horizontal="center" vertical="center"/>
    </xf>
    <xf numFmtId="0" fontId="13" fillId="0" borderId="102" xfId="1" applyFont="1" applyFill="1" applyBorder="1" applyAlignment="1">
      <alignment horizontal="center" vertical="center"/>
    </xf>
    <xf numFmtId="49" fontId="13" fillId="0" borderId="0" xfId="1" applyNumberFormat="1" applyFont="1" applyFill="1" applyBorder="1" applyAlignment="1">
      <alignment horizontal="left" vertical="center" indent="2"/>
    </xf>
    <xf numFmtId="49" fontId="13" fillId="0" borderId="45" xfId="1" applyNumberFormat="1" applyFont="1" applyFill="1" applyBorder="1" applyAlignment="1">
      <alignment horizontal="right" vertical="center"/>
    </xf>
    <xf numFmtId="49" fontId="7" fillId="3" borderId="49" xfId="1" applyNumberFormat="1" applyFont="1" applyFill="1" applyBorder="1" applyAlignment="1">
      <alignment horizontal="right" vertical="center"/>
    </xf>
    <xf numFmtId="49" fontId="7" fillId="3" borderId="45" xfId="1" applyNumberFormat="1" applyFont="1" applyFill="1" applyBorder="1" applyAlignment="1">
      <alignment horizontal="right" vertical="center"/>
    </xf>
    <xf numFmtId="49" fontId="13" fillId="0" borderId="1" xfId="1" applyNumberFormat="1" applyFont="1" applyFill="1" applyBorder="1" applyAlignment="1">
      <alignment horizontal="right" vertical="center"/>
    </xf>
    <xf numFmtId="0" fontId="13" fillId="0" borderId="7" xfId="1" applyFont="1" applyFill="1" applyBorder="1" applyAlignment="1">
      <alignment horizontal="center" vertical="center"/>
    </xf>
    <xf numFmtId="0" fontId="13" fillId="0" borderId="36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/>
    </xf>
    <xf numFmtId="49" fontId="13" fillId="0" borderId="0" xfId="1" applyNumberFormat="1" applyFont="1" applyFill="1" applyBorder="1" applyAlignment="1">
      <alignment horizontal="left" vertical="center"/>
    </xf>
  </cellXfs>
  <cellStyles count="5">
    <cellStyle name="桁区切り 2" xfId="3" xr:uid="{00000000-0005-0000-0000-000000000000}"/>
    <cellStyle name="通貨" xfId="2" builtinId="7"/>
    <cellStyle name="標準" xfId="0" builtinId="0"/>
    <cellStyle name="標準 2" xfId="1" xr:uid="{00000000-0005-0000-0000-000003000000}"/>
    <cellStyle name="標準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種類別物件数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553-41D3-8786-557071E81B2F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53-41D3-8786-557071E81B2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altLang="en-US"/>
                      <a:t>学校関連
 4件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2553-41D3-8786-557071E81B2F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53-41D3-8786-557071E81B2F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53-41D3-8786-557071E81B2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altLang="en-US"/>
                      <a:t>公共施設 
7件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2553-41D3-8786-557071E81B2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altLang="en-US"/>
                      <a:t>企業ビル 
10件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2553-41D3-8786-557071E81B2F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553-41D3-8786-557071E81B2F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553-41D3-8786-557071E81B2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553-41D3-8786-557071E81B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21379167581867"/>
          <c:y val="6.5000079345799988E-2"/>
          <c:w val="0.79288151180963007"/>
          <c:h val="0.820001000977784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'6-18（R3)'!$E$25</c:f>
              <c:strCache>
                <c:ptCount val="1"/>
                <c:pt idx="0">
                  <c:v>不詳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-0.10528036077175605"/>
                  <c:y val="-3.31764122002884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ysClr val="windowText" lastClr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3E-4038-B58E-D95A48F0BCB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'6-18（R3)'!$F$24:$I$24</c:f>
              <c:strCache>
                <c:ptCount val="4"/>
                <c:pt idx="0">
                  <c:v>平成15年</c:v>
                </c:pt>
                <c:pt idx="1">
                  <c:v>平成20年</c:v>
                </c:pt>
                <c:pt idx="2">
                  <c:v>平成25年</c:v>
                </c:pt>
                <c:pt idx="3">
                  <c:v>平成30年</c:v>
                </c:pt>
              </c:strCache>
            </c:strRef>
          </c:cat>
          <c:val>
            <c:numRef>
              <c:f>'6-18（R3)'!$F$25:$I$25</c:f>
              <c:numCache>
                <c:formatCode>#,##0_ </c:formatCode>
                <c:ptCount val="4"/>
                <c:pt idx="0">
                  <c:v>610</c:v>
                </c:pt>
                <c:pt idx="1">
                  <c:v>2400</c:v>
                </c:pt>
                <c:pt idx="2">
                  <c:v>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3E-4038-B58E-D95A48F0BCB4}"/>
            </c:ext>
          </c:extLst>
        </c:ser>
        <c:ser>
          <c:idx val="1"/>
          <c:order val="1"/>
          <c:tx>
            <c:strRef>
              <c:f>'6-18（R3)'!$E$26</c:f>
              <c:strCache>
                <c:ptCount val="1"/>
                <c:pt idx="0">
                  <c:v>店舗その他</c:v>
                </c:pt>
              </c:strCache>
            </c:strRef>
          </c:tx>
          <c:spPr>
            <a:pattFill prst="ltVert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808080" mc:Ignorable="a14" a14:legacySpreadsheetColorIndex="23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3E-4038-B58E-D95A48F0BCB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3E-4038-B58E-D95A48F0BCB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3E-4038-B58E-D95A48F0BCB4}"/>
                </c:ext>
              </c:extLst>
            </c:dLbl>
            <c:dLbl>
              <c:idx val="3"/>
              <c:layout>
                <c:manualLayout>
                  <c:x val="9.9752761177515914E-2"/>
                  <c:y val="-8.411534133830606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/>
                      <a:t>店舗
その他</a:t>
                    </a:r>
                  </a:p>
                </c:rich>
              </c:tx>
              <c:spPr>
                <a:solidFill>
                  <a:schemeClr val="bg1"/>
                </a:solidFill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E23E-4038-B58E-D95A48F0BCB4}"/>
                </c:ext>
              </c:extLst>
            </c:dLbl>
            <c:spPr>
              <a:solidFill>
                <a:schemeClr val="bg1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'6-18（R3)'!$F$24:$I$24</c:f>
              <c:strCache>
                <c:ptCount val="4"/>
                <c:pt idx="0">
                  <c:v>平成15年</c:v>
                </c:pt>
                <c:pt idx="1">
                  <c:v>平成20年</c:v>
                </c:pt>
                <c:pt idx="2">
                  <c:v>平成25年</c:v>
                </c:pt>
                <c:pt idx="3">
                  <c:v>平成30年</c:v>
                </c:pt>
              </c:strCache>
            </c:strRef>
          </c:cat>
          <c:val>
            <c:numRef>
              <c:f>'6-18（R3)'!$F$26:$I$26</c:f>
              <c:numCache>
                <c:formatCode>#,##0_ </c:formatCode>
                <c:ptCount val="4"/>
                <c:pt idx="0">
                  <c:v>870</c:v>
                </c:pt>
                <c:pt idx="1">
                  <c:v>2270</c:v>
                </c:pt>
                <c:pt idx="2">
                  <c:v>970</c:v>
                </c:pt>
                <c:pt idx="3">
                  <c:v>970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23E-4038-B58E-D95A48F0BCB4}"/>
            </c:ext>
          </c:extLst>
        </c:ser>
        <c:ser>
          <c:idx val="2"/>
          <c:order val="2"/>
          <c:tx>
            <c:strRef>
              <c:f>'6-18（R3)'!$E$27</c:f>
              <c:strCache>
                <c:ptCount val="1"/>
                <c:pt idx="0">
                  <c:v>給与住宅</c:v>
                </c:pt>
              </c:strCache>
            </c:strRef>
          </c:tx>
          <c:spPr>
            <a:pattFill prst="ltDnDiag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FF" mc:Ignorable="a14" a14:legacySpreadsheetColorIndex="1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-8.9854156579942224E-2"/>
                  <c:y val="-6.9430299314775429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0" vert="wordArtVertRtl"/>
                <a:lstStyle/>
                <a:p>
                  <a:pPr algn="ctr"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3E-4038-B58E-D95A48F0BCB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'6-18（R3)'!$F$24:$I$24</c:f>
              <c:strCache>
                <c:ptCount val="4"/>
                <c:pt idx="0">
                  <c:v>平成15年</c:v>
                </c:pt>
                <c:pt idx="1">
                  <c:v>平成20年</c:v>
                </c:pt>
                <c:pt idx="2">
                  <c:v>平成25年</c:v>
                </c:pt>
                <c:pt idx="3">
                  <c:v>平成30年</c:v>
                </c:pt>
              </c:strCache>
            </c:strRef>
          </c:cat>
          <c:val>
            <c:numRef>
              <c:f>'6-18（R3)'!$F$27:$I$27</c:f>
              <c:numCache>
                <c:formatCode>#,##0_ </c:formatCode>
                <c:ptCount val="4"/>
                <c:pt idx="0">
                  <c:v>3440</c:v>
                </c:pt>
                <c:pt idx="1">
                  <c:v>2890</c:v>
                </c:pt>
                <c:pt idx="2">
                  <c:v>3300</c:v>
                </c:pt>
                <c:pt idx="3">
                  <c:v>2720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23E-4038-B58E-D95A48F0BCB4}"/>
            </c:ext>
          </c:extLst>
        </c:ser>
        <c:ser>
          <c:idx val="3"/>
          <c:order val="3"/>
          <c:tx>
            <c:strRef>
              <c:f>'6-18（R3)'!$E$28</c:f>
              <c:strCache>
                <c:ptCount val="1"/>
                <c:pt idx="0">
                  <c:v>民営借家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23E-4038-B58E-D95A48F0BCB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'6-18（R3)'!$F$24:$I$24</c:f>
              <c:strCache>
                <c:ptCount val="4"/>
                <c:pt idx="0">
                  <c:v>平成15年</c:v>
                </c:pt>
                <c:pt idx="1">
                  <c:v>平成20年</c:v>
                </c:pt>
                <c:pt idx="2">
                  <c:v>平成25年</c:v>
                </c:pt>
                <c:pt idx="3">
                  <c:v>平成30年</c:v>
                </c:pt>
              </c:strCache>
            </c:strRef>
          </c:cat>
          <c:val>
            <c:numRef>
              <c:f>'6-18（R3)'!$F$28:$I$28</c:f>
              <c:numCache>
                <c:formatCode>#,##0_ </c:formatCode>
                <c:ptCount val="4"/>
                <c:pt idx="0">
                  <c:v>4940</c:v>
                </c:pt>
                <c:pt idx="1">
                  <c:v>6640</c:v>
                </c:pt>
                <c:pt idx="2">
                  <c:v>10550</c:v>
                </c:pt>
                <c:pt idx="3">
                  <c:v>17450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23E-4038-B58E-D95A48F0BCB4}"/>
            </c:ext>
          </c:extLst>
        </c:ser>
        <c:ser>
          <c:idx val="4"/>
          <c:order val="4"/>
          <c:tx>
            <c:strRef>
              <c:f>'6-18（R3)'!$E$29</c:f>
              <c:strCache>
                <c:ptCount val="1"/>
                <c:pt idx="0">
                  <c:v>公営・都市再生機構（公団）・公社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
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E23E-4038-B58E-D95A48F0BCB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23E-4038-B58E-D95A48F0BCB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23E-4038-B58E-D95A48F0BCB4}"/>
                </c:ext>
              </c:extLst>
            </c:dLbl>
            <c:dLbl>
              <c:idx val="3"/>
              <c:layout>
                <c:manualLayout>
                  <c:x val="-9.937976199576995E-2"/>
                  <c:y val="-0.11411051720724694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/>
                      <a:t>公営・
都市再
生機構
（公団）・
公社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E23E-4038-B58E-D95A48F0BCB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'6-18（R3)'!$F$24:$I$24</c:f>
              <c:strCache>
                <c:ptCount val="4"/>
                <c:pt idx="0">
                  <c:v>平成15年</c:v>
                </c:pt>
                <c:pt idx="1">
                  <c:v>平成20年</c:v>
                </c:pt>
                <c:pt idx="2">
                  <c:v>平成25年</c:v>
                </c:pt>
                <c:pt idx="3">
                  <c:v>平成30年</c:v>
                </c:pt>
              </c:strCache>
            </c:strRef>
          </c:cat>
          <c:val>
            <c:numRef>
              <c:f>'6-18（R3)'!$F$29:$I$29</c:f>
              <c:numCache>
                <c:formatCode>#,##0_ </c:formatCode>
                <c:ptCount val="4"/>
                <c:pt idx="0">
                  <c:v>1350</c:v>
                </c:pt>
                <c:pt idx="1">
                  <c:v>1300</c:v>
                </c:pt>
                <c:pt idx="2">
                  <c:v>1040</c:v>
                </c:pt>
                <c:pt idx="3">
                  <c:v>1230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23E-4038-B58E-D95A48F0BCB4}"/>
            </c:ext>
          </c:extLst>
        </c:ser>
        <c:ser>
          <c:idx val="5"/>
          <c:order val="5"/>
          <c:tx>
            <c:strRef>
              <c:f>'6-18（R3)'!$E$30</c:f>
              <c:strCache>
                <c:ptCount val="1"/>
                <c:pt idx="0">
                  <c:v>持家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23E-4038-B58E-D95A48F0BCB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'6-18（R3)'!$F$24:$I$24</c:f>
              <c:strCache>
                <c:ptCount val="4"/>
                <c:pt idx="0">
                  <c:v>平成15年</c:v>
                </c:pt>
                <c:pt idx="1">
                  <c:v>平成20年</c:v>
                </c:pt>
                <c:pt idx="2">
                  <c:v>平成25年</c:v>
                </c:pt>
                <c:pt idx="3">
                  <c:v>平成30年</c:v>
                </c:pt>
              </c:strCache>
            </c:strRef>
          </c:cat>
          <c:val>
            <c:numRef>
              <c:f>'6-18（R3)'!$F$30:$I$30</c:f>
              <c:numCache>
                <c:formatCode>#,##0_ </c:formatCode>
                <c:ptCount val="4"/>
                <c:pt idx="0">
                  <c:v>7270</c:v>
                </c:pt>
                <c:pt idx="1">
                  <c:v>7380</c:v>
                </c:pt>
                <c:pt idx="2">
                  <c:v>11340</c:v>
                </c:pt>
                <c:pt idx="3">
                  <c:v>12890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E23E-4038-B58E-D95A48F0BCB4}"/>
            </c:ext>
          </c:extLst>
        </c:ser>
        <c:ser>
          <c:idx val="6"/>
          <c:order val="6"/>
          <c:tx>
            <c:strRef>
              <c:f>'6-18（R3)'!$E$31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3.9390156134661011E-17"/>
                  <c:y val="0.1361322083237215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23E-4038-B58E-D95A48F0BCB4}"/>
                </c:ext>
              </c:extLst>
            </c:dLbl>
            <c:dLbl>
              <c:idx val="1"/>
              <c:layout>
                <c:manualLayout>
                  <c:x val="-7.8780312269322022E-17"/>
                  <c:y val="0.2051740817596264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23E-4038-B58E-D95A48F0BCB4}"/>
                </c:ext>
              </c:extLst>
            </c:dLbl>
            <c:dLbl>
              <c:idx val="2"/>
              <c:layout>
                <c:manualLayout>
                  <c:x val="-1.3857487306467976E-3"/>
                  <c:y val="0.248776852600141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23E-4038-B58E-D95A48F0BCB4}"/>
                </c:ext>
              </c:extLst>
            </c:dLbl>
            <c:dLbl>
              <c:idx val="3"/>
              <c:layout>
                <c:manualLayout>
                  <c:x val="7.6283006061360706E-4"/>
                  <c:y val="0.1079976346232788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23E-4038-B58E-D95A48F0BCB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'6-18（R3)'!$F$24:$I$24</c:f>
              <c:strCache>
                <c:ptCount val="4"/>
                <c:pt idx="0">
                  <c:v>平成15年</c:v>
                </c:pt>
                <c:pt idx="1">
                  <c:v>平成20年</c:v>
                </c:pt>
                <c:pt idx="2">
                  <c:v>平成25年</c:v>
                </c:pt>
                <c:pt idx="3">
                  <c:v>平成30年</c:v>
                </c:pt>
              </c:strCache>
            </c:strRef>
          </c:cat>
          <c:val>
            <c:numRef>
              <c:f>'6-18（R3)'!$F$31:$I$31</c:f>
              <c:numCache>
                <c:formatCode>#,##0_ </c:formatCode>
                <c:ptCount val="4"/>
                <c:pt idx="0">
                  <c:v>18470</c:v>
                </c:pt>
                <c:pt idx="1">
                  <c:v>22870</c:v>
                </c:pt>
                <c:pt idx="2">
                  <c:v>27550</c:v>
                </c:pt>
                <c:pt idx="3">
                  <c:v>35250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E23E-4038-B58E-D95A48F0BC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00441440"/>
        <c:axId val="199304800"/>
      </c:barChart>
      <c:catAx>
        <c:axId val="200441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9304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304800"/>
        <c:scaling>
          <c:orientation val="minMax"/>
          <c:max val="4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0441440"/>
        <c:crosses val="autoZero"/>
        <c:crossBetween val="between"/>
        <c:majorUnit val="2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不詳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04-4F72-BF57-F668EAE7D43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平成5年</c:v>
              </c:pt>
              <c:pt idx="1">
                <c:v>平成10年</c:v>
              </c:pt>
              <c:pt idx="2">
                <c:v>平成15年</c:v>
              </c:pt>
              <c:pt idx="3">
                <c:v>平成20年</c:v>
              </c:pt>
            </c:strLit>
          </c:cat>
          <c:val>
            <c:numLit>
              <c:formatCode>General</c:formatCode>
              <c:ptCount val="4"/>
              <c:pt idx="0">
                <c:v>380</c:v>
              </c:pt>
              <c:pt idx="1">
                <c:v>140</c:v>
              </c:pt>
              <c:pt idx="2">
                <c:v>610</c:v>
              </c:pt>
              <c:pt idx="3">
                <c:v>2400</c:v>
              </c:pt>
            </c:numLit>
          </c:val>
          <c:extLst>
            <c:ext xmlns:c16="http://schemas.microsoft.com/office/drawing/2014/chart" uri="{C3380CC4-5D6E-409C-BE32-E72D297353CC}">
              <c16:uniqueId val="{00000001-DC04-4F72-BF57-F668EAE7D434}"/>
            </c:ext>
          </c:extLst>
        </c:ser>
        <c:ser>
          <c:idx val="1"/>
          <c:order val="1"/>
          <c:tx>
            <c:v>店舗その他</c:v>
          </c:tx>
          <c:spPr>
            <a:pattFill prst="ltVert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808080" mc:Ignorable="a14" a14:legacySpreadsheetColorIndex="23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4"/>
              <c:pt idx="0">
                <c:v>平成5年</c:v>
              </c:pt>
              <c:pt idx="1">
                <c:v>平成10年</c:v>
              </c:pt>
              <c:pt idx="2">
                <c:v>平成15年</c:v>
              </c:pt>
              <c:pt idx="3">
                <c:v>平成20年</c:v>
              </c:pt>
            </c:strLit>
          </c:cat>
          <c:val>
            <c:numLit>
              <c:formatCode>General</c:formatCode>
              <c:ptCount val="4"/>
              <c:pt idx="0">
                <c:v>0</c:v>
              </c:pt>
              <c:pt idx="1">
                <c:v>1580</c:v>
              </c:pt>
              <c:pt idx="2">
                <c:v>870</c:v>
              </c:pt>
              <c:pt idx="3">
                <c:v>2270</c:v>
              </c:pt>
            </c:numLit>
          </c:val>
          <c:extLst>
            <c:ext xmlns:c16="http://schemas.microsoft.com/office/drawing/2014/chart" uri="{C3380CC4-5D6E-409C-BE32-E72D297353CC}">
              <c16:uniqueId val="{00000002-DC04-4F72-BF57-F668EAE7D434}"/>
            </c:ext>
          </c:extLst>
        </c:ser>
        <c:ser>
          <c:idx val="2"/>
          <c:order val="2"/>
          <c:tx>
            <c:v>給与住宅</c:v>
          </c:tx>
          <c:spPr>
            <a:pattFill prst="ltDnDiag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FF" mc:Ignorable="a14" a14:legacySpreadsheetColorIndex="1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0" vert="wordArtVertRtl"/>
                <a:lstStyle/>
                <a:p>
                  <a:pPr algn="ctr"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04-4F72-BF57-F668EAE7D43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平成5年</c:v>
              </c:pt>
              <c:pt idx="1">
                <c:v>平成10年</c:v>
              </c:pt>
              <c:pt idx="2">
                <c:v>平成15年</c:v>
              </c:pt>
              <c:pt idx="3">
                <c:v>平成20年</c:v>
              </c:pt>
            </c:strLit>
          </c:cat>
          <c:val>
            <c:numLit>
              <c:formatCode>General</c:formatCode>
              <c:ptCount val="4"/>
              <c:pt idx="0">
                <c:v>3040</c:v>
              </c:pt>
              <c:pt idx="1">
                <c:v>1430</c:v>
              </c:pt>
              <c:pt idx="2">
                <c:v>3440</c:v>
              </c:pt>
              <c:pt idx="3">
                <c:v>2890</c:v>
              </c:pt>
            </c:numLit>
          </c:val>
          <c:extLst>
            <c:ext xmlns:c16="http://schemas.microsoft.com/office/drawing/2014/chart" uri="{C3380CC4-5D6E-409C-BE32-E72D297353CC}">
              <c16:uniqueId val="{00000004-DC04-4F72-BF57-F668EAE7D434}"/>
            </c:ext>
          </c:extLst>
        </c:ser>
        <c:ser>
          <c:idx val="3"/>
          <c:order val="3"/>
          <c:tx>
            <c:v>民営借家</c:v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04-4F72-BF57-F668EAE7D43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平成5年</c:v>
              </c:pt>
              <c:pt idx="1">
                <c:v>平成10年</c:v>
              </c:pt>
              <c:pt idx="2">
                <c:v>平成15年</c:v>
              </c:pt>
              <c:pt idx="3">
                <c:v>平成20年</c:v>
              </c:pt>
            </c:strLit>
          </c:cat>
          <c:val>
            <c:numLit>
              <c:formatCode>General</c:formatCode>
              <c:ptCount val="4"/>
              <c:pt idx="0">
                <c:v>1390</c:v>
              </c:pt>
              <c:pt idx="1">
                <c:v>1820</c:v>
              </c:pt>
              <c:pt idx="2">
                <c:v>4940</c:v>
              </c:pt>
              <c:pt idx="3">
                <c:v>6640</c:v>
              </c:pt>
            </c:numLit>
          </c:val>
          <c:extLst>
            <c:ext xmlns:c16="http://schemas.microsoft.com/office/drawing/2014/chart" uri="{C3380CC4-5D6E-409C-BE32-E72D297353CC}">
              <c16:uniqueId val="{00000006-DC04-4F72-BF57-F668EAE7D434}"/>
            </c:ext>
          </c:extLst>
        </c:ser>
        <c:ser>
          <c:idx val="4"/>
          <c:order val="4"/>
          <c:tx>
            <c:v>公営・都市再生機構（公団）・公社</c:v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4"/>
              <c:pt idx="0">
                <c:v>平成5年</c:v>
              </c:pt>
              <c:pt idx="1">
                <c:v>平成10年</c:v>
              </c:pt>
              <c:pt idx="2">
                <c:v>平成15年</c:v>
              </c:pt>
              <c:pt idx="3">
                <c:v>平成20年</c:v>
              </c:pt>
            </c:strLit>
          </c:cat>
          <c:val>
            <c:numLit>
              <c:formatCode>General</c:formatCode>
              <c:ptCount val="4"/>
              <c:pt idx="0">
                <c:v>570</c:v>
              </c:pt>
              <c:pt idx="1">
                <c:v>1120</c:v>
              </c:pt>
              <c:pt idx="2">
                <c:v>1350</c:v>
              </c:pt>
              <c:pt idx="3">
                <c:v>1300</c:v>
              </c:pt>
            </c:numLit>
          </c:val>
          <c:extLst>
            <c:ext xmlns:c16="http://schemas.microsoft.com/office/drawing/2014/chart" uri="{C3380CC4-5D6E-409C-BE32-E72D297353CC}">
              <c16:uniqueId val="{00000007-DC04-4F72-BF57-F668EAE7D434}"/>
            </c:ext>
          </c:extLst>
        </c:ser>
        <c:ser>
          <c:idx val="5"/>
          <c:order val="5"/>
          <c:tx>
            <c:v>持家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C04-4F72-BF57-F668EAE7D43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平成5年</c:v>
              </c:pt>
              <c:pt idx="1">
                <c:v>平成10年</c:v>
              </c:pt>
              <c:pt idx="2">
                <c:v>平成15年</c:v>
              </c:pt>
              <c:pt idx="3">
                <c:v>平成20年</c:v>
              </c:pt>
            </c:strLit>
          </c:cat>
          <c:val>
            <c:numLit>
              <c:formatCode>General</c:formatCode>
              <c:ptCount val="4"/>
              <c:pt idx="0">
                <c:v>6640</c:v>
              </c:pt>
              <c:pt idx="1">
                <c:v>6140</c:v>
              </c:pt>
              <c:pt idx="2">
                <c:v>7270</c:v>
              </c:pt>
              <c:pt idx="3">
                <c:v>7380</c:v>
              </c:pt>
            </c:numLit>
          </c:val>
          <c:extLst>
            <c:ext xmlns:c16="http://schemas.microsoft.com/office/drawing/2014/chart" uri="{C3380CC4-5D6E-409C-BE32-E72D297353CC}">
              <c16:uniqueId val="{00000009-DC04-4F72-BF57-F668EAE7D4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00392456"/>
        <c:axId val="200394888"/>
      </c:barChart>
      <c:catAx>
        <c:axId val="2003924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0394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394888"/>
        <c:scaling>
          <c:orientation val="minMax"/>
          <c:max val="2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0392456"/>
        <c:crosses val="autoZero"/>
        <c:crossBetween val="between"/>
        <c:majorUnit val="2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0" y="2619375"/>
          <a:ext cx="1362075" cy="342900"/>
        </a:xfrm>
        <a:prstGeom prst="line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0" y="685800"/>
          <a:ext cx="1362075" cy="342900"/>
        </a:xfrm>
        <a:prstGeom prst="line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0</xdr:col>
      <xdr:colOff>0</xdr:colOff>
      <xdr:row>28</xdr:row>
      <xdr:rowOff>9525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3</xdr:col>
      <xdr:colOff>9525</xdr:colOff>
      <xdr:row>7</xdr:row>
      <xdr:rowOff>0</xdr:rowOff>
    </xdr:to>
    <xdr:cxnSp macro="">
      <xdr:nvCxnSpPr>
        <xdr:cNvPr id="2" name="AutoShape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628650"/>
          <a:ext cx="1333500" cy="53340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3</xdr:col>
      <xdr:colOff>9525</xdr:colOff>
      <xdr:row>7</xdr:row>
      <xdr:rowOff>0</xdr:rowOff>
    </xdr:to>
    <xdr:cxnSp macro="">
      <xdr:nvCxnSpPr>
        <xdr:cNvPr id="2" name="AutoShape 3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609600"/>
          <a:ext cx="1333500" cy="53340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3</xdr:col>
      <xdr:colOff>9525</xdr:colOff>
      <xdr:row>7</xdr:row>
      <xdr:rowOff>0</xdr:rowOff>
    </xdr:to>
    <xdr:cxnSp macro="">
      <xdr:nvCxnSpPr>
        <xdr:cNvPr id="2" name="AutoShape 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628650"/>
          <a:ext cx="1333500" cy="390525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3</xdr:col>
      <xdr:colOff>9525</xdr:colOff>
      <xdr:row>7</xdr:row>
      <xdr:rowOff>0</xdr:rowOff>
    </xdr:to>
    <xdr:cxnSp macro="">
      <xdr:nvCxnSpPr>
        <xdr:cNvPr id="2" name="AutoShape 2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619125"/>
          <a:ext cx="1333500" cy="390525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5</xdr:row>
      <xdr:rowOff>0</xdr:rowOff>
    </xdr:from>
    <xdr:to>
      <xdr:col>3</xdr:col>
      <xdr:colOff>9525</xdr:colOff>
      <xdr:row>7</xdr:row>
      <xdr:rowOff>0</xdr:rowOff>
    </xdr:to>
    <xdr:cxnSp macro="">
      <xdr:nvCxnSpPr>
        <xdr:cNvPr id="3" name="AutoShape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CxnSpPr>
          <a:cxnSpLocks noChangeShapeType="1"/>
        </xdr:cNvCxnSpPr>
      </xdr:nvCxnSpPr>
      <xdr:spPr bwMode="auto">
        <a:xfrm>
          <a:off x="0" y="619125"/>
          <a:ext cx="1333500" cy="390525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99</xdr:row>
      <xdr:rowOff>0</xdr:rowOff>
    </xdr:from>
    <xdr:to>
      <xdr:col>0</xdr:col>
      <xdr:colOff>0</xdr:colOff>
      <xdr:row>99</xdr:row>
      <xdr:rowOff>0</xdr:rowOff>
    </xdr:to>
    <xdr:cxnSp macro="">
      <xdr:nvCxnSpPr>
        <xdr:cNvPr id="2" name="AutoShape 2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19859625"/>
          <a:ext cx="0" cy="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99</xdr:row>
      <xdr:rowOff>0</xdr:rowOff>
    </xdr:from>
    <xdr:to>
      <xdr:col>0</xdr:col>
      <xdr:colOff>0</xdr:colOff>
      <xdr:row>99</xdr:row>
      <xdr:rowOff>0</xdr:rowOff>
    </xdr:to>
    <xdr:cxnSp macro="">
      <xdr:nvCxnSpPr>
        <xdr:cNvPr id="3" name="AutoShape 4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CxnSpPr>
          <a:cxnSpLocks noChangeShapeType="1"/>
        </xdr:cNvCxnSpPr>
      </xdr:nvCxnSpPr>
      <xdr:spPr bwMode="auto">
        <a:xfrm>
          <a:off x="0" y="19859625"/>
          <a:ext cx="0" cy="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99</xdr:row>
      <xdr:rowOff>0</xdr:rowOff>
    </xdr:from>
    <xdr:to>
      <xdr:col>0</xdr:col>
      <xdr:colOff>0</xdr:colOff>
      <xdr:row>99</xdr:row>
      <xdr:rowOff>0</xdr:rowOff>
    </xdr:to>
    <xdr:cxnSp macro="">
      <xdr:nvCxnSpPr>
        <xdr:cNvPr id="4" name="AutoShape 7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CxnSpPr>
          <a:cxnSpLocks noChangeShapeType="1"/>
        </xdr:cNvCxnSpPr>
      </xdr:nvCxnSpPr>
      <xdr:spPr bwMode="auto">
        <a:xfrm>
          <a:off x="0" y="19859625"/>
          <a:ext cx="0" cy="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99</xdr:row>
      <xdr:rowOff>0</xdr:rowOff>
    </xdr:from>
    <xdr:to>
      <xdr:col>0</xdr:col>
      <xdr:colOff>0</xdr:colOff>
      <xdr:row>99</xdr:row>
      <xdr:rowOff>0</xdr:rowOff>
    </xdr:to>
    <xdr:cxnSp macro="">
      <xdr:nvCxnSpPr>
        <xdr:cNvPr id="5" name="AutoShape 8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CxnSpPr>
          <a:cxnSpLocks noChangeShapeType="1"/>
        </xdr:cNvCxnSpPr>
      </xdr:nvCxnSpPr>
      <xdr:spPr bwMode="auto">
        <a:xfrm>
          <a:off x="0" y="19859625"/>
          <a:ext cx="0" cy="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4</xdr:row>
      <xdr:rowOff>0</xdr:rowOff>
    </xdr:from>
    <xdr:to>
      <xdr:col>8</xdr:col>
      <xdr:colOff>19050</xdr:colOff>
      <xdr:row>6</xdr:row>
      <xdr:rowOff>0</xdr:rowOff>
    </xdr:to>
    <xdr:cxnSp macro="">
      <xdr:nvCxnSpPr>
        <xdr:cNvPr id="6" name="AutoShape 9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CxnSpPr>
          <a:cxnSpLocks noChangeShapeType="1"/>
        </xdr:cNvCxnSpPr>
      </xdr:nvCxnSpPr>
      <xdr:spPr bwMode="auto">
        <a:xfrm>
          <a:off x="0" y="504825"/>
          <a:ext cx="1295400" cy="43815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0</xdr:colOff>
      <xdr:row>4</xdr:row>
      <xdr:rowOff>0</xdr:rowOff>
    </xdr:from>
    <xdr:to>
      <xdr:col>20</xdr:col>
      <xdr:colOff>9525</xdr:colOff>
      <xdr:row>6</xdr:row>
      <xdr:rowOff>0</xdr:rowOff>
    </xdr:to>
    <xdr:cxnSp macro="">
      <xdr:nvCxnSpPr>
        <xdr:cNvPr id="7" name="AutoShape 10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CxnSpPr>
          <a:cxnSpLocks noChangeShapeType="1"/>
        </xdr:cNvCxnSpPr>
      </xdr:nvCxnSpPr>
      <xdr:spPr bwMode="auto">
        <a:xfrm>
          <a:off x="3638550" y="504825"/>
          <a:ext cx="1285875" cy="43815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52</xdr:row>
      <xdr:rowOff>0</xdr:rowOff>
    </xdr:from>
    <xdr:to>
      <xdr:col>8</xdr:col>
      <xdr:colOff>19050</xdr:colOff>
      <xdr:row>54</xdr:row>
      <xdr:rowOff>0</xdr:rowOff>
    </xdr:to>
    <xdr:cxnSp macro="">
      <xdr:nvCxnSpPr>
        <xdr:cNvPr id="8" name="AutoShape 11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CxnSpPr>
          <a:cxnSpLocks noChangeShapeType="1"/>
        </xdr:cNvCxnSpPr>
      </xdr:nvCxnSpPr>
      <xdr:spPr bwMode="auto">
        <a:xfrm>
          <a:off x="0" y="10163175"/>
          <a:ext cx="1295400" cy="43815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0</xdr:colOff>
      <xdr:row>52</xdr:row>
      <xdr:rowOff>0</xdr:rowOff>
    </xdr:from>
    <xdr:to>
      <xdr:col>20</xdr:col>
      <xdr:colOff>9525</xdr:colOff>
      <xdr:row>54</xdr:row>
      <xdr:rowOff>0</xdr:rowOff>
    </xdr:to>
    <xdr:cxnSp macro="">
      <xdr:nvCxnSpPr>
        <xdr:cNvPr id="9" name="AutoShape 12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CxnSpPr>
          <a:cxnSpLocks noChangeShapeType="1"/>
        </xdr:cNvCxnSpPr>
      </xdr:nvCxnSpPr>
      <xdr:spPr bwMode="auto">
        <a:xfrm>
          <a:off x="3638550" y="10163175"/>
          <a:ext cx="1285875" cy="43815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0</xdr:colOff>
      <xdr:row>52</xdr:row>
      <xdr:rowOff>0</xdr:rowOff>
    </xdr:from>
    <xdr:to>
      <xdr:col>20</xdr:col>
      <xdr:colOff>9525</xdr:colOff>
      <xdr:row>54</xdr:row>
      <xdr:rowOff>0</xdr:rowOff>
    </xdr:to>
    <xdr:cxnSp macro="">
      <xdr:nvCxnSpPr>
        <xdr:cNvPr id="10" name="AutoShape 10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CxnSpPr>
          <a:cxnSpLocks noChangeShapeType="1"/>
        </xdr:cNvCxnSpPr>
      </xdr:nvCxnSpPr>
      <xdr:spPr bwMode="auto">
        <a:xfrm>
          <a:off x="3638550" y="10163175"/>
          <a:ext cx="1285875" cy="43815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0</xdr:colOff>
      <xdr:row>4</xdr:row>
      <xdr:rowOff>0</xdr:rowOff>
    </xdr:from>
    <xdr:to>
      <xdr:col>20</xdr:col>
      <xdr:colOff>9525</xdr:colOff>
      <xdr:row>6</xdr:row>
      <xdr:rowOff>0</xdr:rowOff>
    </xdr:to>
    <xdr:cxnSp macro="">
      <xdr:nvCxnSpPr>
        <xdr:cNvPr id="11" name="AutoShape 12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CxnSpPr>
          <a:cxnSpLocks noChangeShapeType="1"/>
        </xdr:cNvCxnSpPr>
      </xdr:nvCxnSpPr>
      <xdr:spPr bwMode="auto">
        <a:xfrm>
          <a:off x="3638550" y="504825"/>
          <a:ext cx="1285875" cy="43815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0</xdr:colOff>
      <xdr:row>4</xdr:row>
      <xdr:rowOff>0</xdr:rowOff>
    </xdr:from>
    <xdr:to>
      <xdr:col>20</xdr:col>
      <xdr:colOff>9525</xdr:colOff>
      <xdr:row>6</xdr:row>
      <xdr:rowOff>0</xdr:rowOff>
    </xdr:to>
    <xdr:cxnSp macro="">
      <xdr:nvCxnSpPr>
        <xdr:cNvPr id="12" name="AutoShape 10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CxnSpPr>
          <a:cxnSpLocks noChangeShapeType="1"/>
        </xdr:cNvCxnSpPr>
      </xdr:nvCxnSpPr>
      <xdr:spPr bwMode="auto">
        <a:xfrm>
          <a:off x="3638550" y="504825"/>
          <a:ext cx="1285875" cy="43815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0</xdr:colOff>
      <xdr:row>4</xdr:row>
      <xdr:rowOff>0</xdr:rowOff>
    </xdr:from>
    <xdr:to>
      <xdr:col>20</xdr:col>
      <xdr:colOff>9525</xdr:colOff>
      <xdr:row>6</xdr:row>
      <xdr:rowOff>0</xdr:rowOff>
    </xdr:to>
    <xdr:cxnSp macro="">
      <xdr:nvCxnSpPr>
        <xdr:cNvPr id="13" name="AutoShape 12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CxnSpPr>
          <a:cxnSpLocks noChangeShapeType="1"/>
        </xdr:cNvCxnSpPr>
      </xdr:nvCxnSpPr>
      <xdr:spPr bwMode="auto">
        <a:xfrm>
          <a:off x="3638550" y="504825"/>
          <a:ext cx="1285875" cy="43815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0</xdr:colOff>
      <xdr:row>4</xdr:row>
      <xdr:rowOff>0</xdr:rowOff>
    </xdr:from>
    <xdr:to>
      <xdr:col>20</xdr:col>
      <xdr:colOff>9525</xdr:colOff>
      <xdr:row>6</xdr:row>
      <xdr:rowOff>0</xdr:rowOff>
    </xdr:to>
    <xdr:cxnSp macro="">
      <xdr:nvCxnSpPr>
        <xdr:cNvPr id="14" name="AutoShape 12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CxnSpPr>
          <a:cxnSpLocks noChangeShapeType="1"/>
        </xdr:cNvCxnSpPr>
      </xdr:nvCxnSpPr>
      <xdr:spPr bwMode="auto">
        <a:xfrm>
          <a:off x="3638550" y="504825"/>
          <a:ext cx="1285875" cy="43815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0</xdr:colOff>
      <xdr:row>52</xdr:row>
      <xdr:rowOff>0</xdr:rowOff>
    </xdr:from>
    <xdr:to>
      <xdr:col>20</xdr:col>
      <xdr:colOff>9525</xdr:colOff>
      <xdr:row>54</xdr:row>
      <xdr:rowOff>0</xdr:rowOff>
    </xdr:to>
    <xdr:cxnSp macro="">
      <xdr:nvCxnSpPr>
        <xdr:cNvPr id="15" name="AutoShape 10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CxnSpPr>
          <a:cxnSpLocks noChangeShapeType="1"/>
        </xdr:cNvCxnSpPr>
      </xdr:nvCxnSpPr>
      <xdr:spPr bwMode="auto">
        <a:xfrm>
          <a:off x="3638550" y="10163175"/>
          <a:ext cx="1285875" cy="43815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0</xdr:colOff>
      <xdr:row>52</xdr:row>
      <xdr:rowOff>0</xdr:rowOff>
    </xdr:from>
    <xdr:to>
      <xdr:col>20</xdr:col>
      <xdr:colOff>9525</xdr:colOff>
      <xdr:row>54</xdr:row>
      <xdr:rowOff>0</xdr:rowOff>
    </xdr:to>
    <xdr:cxnSp macro="">
      <xdr:nvCxnSpPr>
        <xdr:cNvPr id="16" name="AutoShape 12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CxnSpPr>
          <a:cxnSpLocks noChangeShapeType="1"/>
        </xdr:cNvCxnSpPr>
      </xdr:nvCxnSpPr>
      <xdr:spPr bwMode="auto">
        <a:xfrm>
          <a:off x="3638550" y="10163175"/>
          <a:ext cx="1285875" cy="43815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0</xdr:colOff>
      <xdr:row>52</xdr:row>
      <xdr:rowOff>0</xdr:rowOff>
    </xdr:from>
    <xdr:to>
      <xdr:col>20</xdr:col>
      <xdr:colOff>9525</xdr:colOff>
      <xdr:row>54</xdr:row>
      <xdr:rowOff>0</xdr:rowOff>
    </xdr:to>
    <xdr:cxnSp macro="">
      <xdr:nvCxnSpPr>
        <xdr:cNvPr id="17" name="AutoShape 12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CxnSpPr>
          <a:cxnSpLocks noChangeShapeType="1"/>
        </xdr:cNvCxnSpPr>
      </xdr:nvCxnSpPr>
      <xdr:spPr bwMode="auto">
        <a:xfrm>
          <a:off x="3638550" y="10163175"/>
          <a:ext cx="1285875" cy="43815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99</xdr:row>
      <xdr:rowOff>0</xdr:rowOff>
    </xdr:from>
    <xdr:to>
      <xdr:col>0</xdr:col>
      <xdr:colOff>0</xdr:colOff>
      <xdr:row>99</xdr:row>
      <xdr:rowOff>0</xdr:rowOff>
    </xdr:to>
    <xdr:cxnSp macro="">
      <xdr:nvCxnSpPr>
        <xdr:cNvPr id="2" name="AutoShape 2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19840575"/>
          <a:ext cx="0" cy="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99</xdr:row>
      <xdr:rowOff>0</xdr:rowOff>
    </xdr:from>
    <xdr:to>
      <xdr:col>0</xdr:col>
      <xdr:colOff>0</xdr:colOff>
      <xdr:row>99</xdr:row>
      <xdr:rowOff>0</xdr:rowOff>
    </xdr:to>
    <xdr:cxnSp macro="">
      <xdr:nvCxnSpPr>
        <xdr:cNvPr id="3" name="AutoShape 4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CxnSpPr>
          <a:cxnSpLocks noChangeShapeType="1"/>
        </xdr:cNvCxnSpPr>
      </xdr:nvCxnSpPr>
      <xdr:spPr bwMode="auto">
        <a:xfrm>
          <a:off x="0" y="19840575"/>
          <a:ext cx="0" cy="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99</xdr:row>
      <xdr:rowOff>0</xdr:rowOff>
    </xdr:from>
    <xdr:to>
      <xdr:col>0</xdr:col>
      <xdr:colOff>0</xdr:colOff>
      <xdr:row>99</xdr:row>
      <xdr:rowOff>0</xdr:rowOff>
    </xdr:to>
    <xdr:cxnSp macro="">
      <xdr:nvCxnSpPr>
        <xdr:cNvPr id="4" name="AutoShape 7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CxnSpPr>
          <a:cxnSpLocks noChangeShapeType="1"/>
        </xdr:cNvCxnSpPr>
      </xdr:nvCxnSpPr>
      <xdr:spPr bwMode="auto">
        <a:xfrm>
          <a:off x="0" y="19840575"/>
          <a:ext cx="0" cy="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99</xdr:row>
      <xdr:rowOff>0</xdr:rowOff>
    </xdr:from>
    <xdr:to>
      <xdr:col>0</xdr:col>
      <xdr:colOff>0</xdr:colOff>
      <xdr:row>99</xdr:row>
      <xdr:rowOff>0</xdr:rowOff>
    </xdr:to>
    <xdr:cxnSp macro="">
      <xdr:nvCxnSpPr>
        <xdr:cNvPr id="5" name="AutoShape 8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CxnSpPr>
          <a:cxnSpLocks noChangeShapeType="1"/>
        </xdr:cNvCxnSpPr>
      </xdr:nvCxnSpPr>
      <xdr:spPr bwMode="auto">
        <a:xfrm>
          <a:off x="0" y="19840575"/>
          <a:ext cx="0" cy="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4</xdr:row>
      <xdr:rowOff>0</xdr:rowOff>
    </xdr:from>
    <xdr:to>
      <xdr:col>8</xdr:col>
      <xdr:colOff>19050</xdr:colOff>
      <xdr:row>6</xdr:row>
      <xdr:rowOff>0</xdr:rowOff>
    </xdr:to>
    <xdr:cxnSp macro="">
      <xdr:nvCxnSpPr>
        <xdr:cNvPr id="6" name="AutoShape 9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CxnSpPr>
          <a:cxnSpLocks noChangeShapeType="1"/>
        </xdr:cNvCxnSpPr>
      </xdr:nvCxnSpPr>
      <xdr:spPr bwMode="auto">
        <a:xfrm>
          <a:off x="0" y="514350"/>
          <a:ext cx="1295400" cy="43815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0</xdr:colOff>
      <xdr:row>4</xdr:row>
      <xdr:rowOff>0</xdr:rowOff>
    </xdr:from>
    <xdr:to>
      <xdr:col>20</xdr:col>
      <xdr:colOff>9525</xdr:colOff>
      <xdr:row>6</xdr:row>
      <xdr:rowOff>0</xdr:rowOff>
    </xdr:to>
    <xdr:cxnSp macro="">
      <xdr:nvCxnSpPr>
        <xdr:cNvPr id="7" name="AutoShape 10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CxnSpPr>
          <a:cxnSpLocks noChangeShapeType="1"/>
        </xdr:cNvCxnSpPr>
      </xdr:nvCxnSpPr>
      <xdr:spPr bwMode="auto">
        <a:xfrm>
          <a:off x="3638550" y="514350"/>
          <a:ext cx="1285875" cy="43815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52</xdr:row>
      <xdr:rowOff>0</xdr:rowOff>
    </xdr:from>
    <xdr:to>
      <xdr:col>8</xdr:col>
      <xdr:colOff>19050</xdr:colOff>
      <xdr:row>54</xdr:row>
      <xdr:rowOff>0</xdr:rowOff>
    </xdr:to>
    <xdr:cxnSp macro="">
      <xdr:nvCxnSpPr>
        <xdr:cNvPr id="8" name="AutoShape 11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CxnSpPr>
          <a:cxnSpLocks noChangeShapeType="1"/>
        </xdr:cNvCxnSpPr>
      </xdr:nvCxnSpPr>
      <xdr:spPr bwMode="auto">
        <a:xfrm>
          <a:off x="0" y="10172700"/>
          <a:ext cx="1295400" cy="45720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0</xdr:colOff>
      <xdr:row>52</xdr:row>
      <xdr:rowOff>0</xdr:rowOff>
    </xdr:from>
    <xdr:to>
      <xdr:col>20</xdr:col>
      <xdr:colOff>9525</xdr:colOff>
      <xdr:row>54</xdr:row>
      <xdr:rowOff>0</xdr:rowOff>
    </xdr:to>
    <xdr:cxnSp macro="">
      <xdr:nvCxnSpPr>
        <xdr:cNvPr id="9" name="AutoShape 12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CxnSpPr>
          <a:cxnSpLocks noChangeShapeType="1"/>
        </xdr:cNvCxnSpPr>
      </xdr:nvCxnSpPr>
      <xdr:spPr bwMode="auto">
        <a:xfrm>
          <a:off x="3638550" y="10172700"/>
          <a:ext cx="1285875" cy="45720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0</xdr:colOff>
      <xdr:row>52</xdr:row>
      <xdr:rowOff>0</xdr:rowOff>
    </xdr:from>
    <xdr:to>
      <xdr:col>20</xdr:col>
      <xdr:colOff>9525</xdr:colOff>
      <xdr:row>54</xdr:row>
      <xdr:rowOff>0</xdr:rowOff>
    </xdr:to>
    <xdr:cxnSp macro="">
      <xdr:nvCxnSpPr>
        <xdr:cNvPr id="10" name="AutoShape 10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CxnSpPr>
          <a:cxnSpLocks noChangeShapeType="1"/>
        </xdr:cNvCxnSpPr>
      </xdr:nvCxnSpPr>
      <xdr:spPr bwMode="auto">
        <a:xfrm>
          <a:off x="3638550" y="10172700"/>
          <a:ext cx="1285875" cy="45720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0</xdr:colOff>
      <xdr:row>4</xdr:row>
      <xdr:rowOff>0</xdr:rowOff>
    </xdr:from>
    <xdr:to>
      <xdr:col>20</xdr:col>
      <xdr:colOff>9525</xdr:colOff>
      <xdr:row>6</xdr:row>
      <xdr:rowOff>0</xdr:rowOff>
    </xdr:to>
    <xdr:cxnSp macro="">
      <xdr:nvCxnSpPr>
        <xdr:cNvPr id="11" name="AutoShape 12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CxnSpPr>
          <a:cxnSpLocks noChangeShapeType="1"/>
        </xdr:cNvCxnSpPr>
      </xdr:nvCxnSpPr>
      <xdr:spPr bwMode="auto">
        <a:xfrm>
          <a:off x="3638550" y="514350"/>
          <a:ext cx="1285875" cy="43815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52</xdr:row>
      <xdr:rowOff>0</xdr:rowOff>
    </xdr:from>
    <xdr:to>
      <xdr:col>8</xdr:col>
      <xdr:colOff>19050</xdr:colOff>
      <xdr:row>54</xdr:row>
      <xdr:rowOff>0</xdr:rowOff>
    </xdr:to>
    <xdr:cxnSp macro="">
      <xdr:nvCxnSpPr>
        <xdr:cNvPr id="12" name="AutoShape 9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CxnSpPr>
          <a:cxnSpLocks noChangeShapeType="1"/>
        </xdr:cNvCxnSpPr>
      </xdr:nvCxnSpPr>
      <xdr:spPr bwMode="auto">
        <a:xfrm>
          <a:off x="0" y="10172700"/>
          <a:ext cx="1295400" cy="45720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0</xdr:colOff>
      <xdr:row>52</xdr:row>
      <xdr:rowOff>0</xdr:rowOff>
    </xdr:from>
    <xdr:to>
      <xdr:col>20</xdr:col>
      <xdr:colOff>9525</xdr:colOff>
      <xdr:row>54</xdr:row>
      <xdr:rowOff>0</xdr:rowOff>
    </xdr:to>
    <xdr:cxnSp macro="">
      <xdr:nvCxnSpPr>
        <xdr:cNvPr id="13" name="AutoShape 10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CxnSpPr>
          <a:cxnSpLocks noChangeShapeType="1"/>
        </xdr:cNvCxnSpPr>
      </xdr:nvCxnSpPr>
      <xdr:spPr bwMode="auto">
        <a:xfrm>
          <a:off x="3638550" y="10172700"/>
          <a:ext cx="1285875" cy="45720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4</xdr:row>
      <xdr:rowOff>0</xdr:rowOff>
    </xdr:from>
    <xdr:to>
      <xdr:col>8</xdr:col>
      <xdr:colOff>19050</xdr:colOff>
      <xdr:row>6</xdr:row>
      <xdr:rowOff>0</xdr:rowOff>
    </xdr:to>
    <xdr:cxnSp macro="">
      <xdr:nvCxnSpPr>
        <xdr:cNvPr id="14" name="AutoShape 11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CxnSpPr>
          <a:cxnSpLocks noChangeShapeType="1"/>
        </xdr:cNvCxnSpPr>
      </xdr:nvCxnSpPr>
      <xdr:spPr bwMode="auto">
        <a:xfrm>
          <a:off x="0" y="514350"/>
          <a:ext cx="1295400" cy="43815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0</xdr:colOff>
      <xdr:row>4</xdr:row>
      <xdr:rowOff>0</xdr:rowOff>
    </xdr:from>
    <xdr:to>
      <xdr:col>20</xdr:col>
      <xdr:colOff>9525</xdr:colOff>
      <xdr:row>6</xdr:row>
      <xdr:rowOff>0</xdr:rowOff>
    </xdr:to>
    <xdr:cxnSp macro="">
      <xdr:nvCxnSpPr>
        <xdr:cNvPr id="15" name="AutoShape 12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CxnSpPr>
          <a:cxnSpLocks noChangeShapeType="1"/>
        </xdr:cNvCxnSpPr>
      </xdr:nvCxnSpPr>
      <xdr:spPr bwMode="auto">
        <a:xfrm>
          <a:off x="3638550" y="514350"/>
          <a:ext cx="1285875" cy="43815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4</xdr:col>
      <xdr:colOff>9525</xdr:colOff>
      <xdr:row>6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CxnSpPr>
          <a:cxnSpLocks noChangeShapeType="1"/>
        </xdr:cNvCxnSpPr>
      </xdr:nvCxnSpPr>
      <xdr:spPr bwMode="auto">
        <a:xfrm>
          <a:off x="9525" y="457200"/>
          <a:ext cx="1238250" cy="38100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9525</xdr:colOff>
      <xdr:row>6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457200"/>
          <a:ext cx="771525" cy="40005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6</xdr:col>
      <xdr:colOff>0</xdr:colOff>
      <xdr:row>7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CxnSpPr>
          <a:cxnSpLocks noChangeShapeType="1"/>
        </xdr:cNvCxnSpPr>
      </xdr:nvCxnSpPr>
      <xdr:spPr bwMode="auto">
        <a:xfrm>
          <a:off x="28575" y="685800"/>
          <a:ext cx="1666875" cy="45720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4</xdr:col>
      <xdr:colOff>9525</xdr:colOff>
      <xdr:row>6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323850"/>
          <a:ext cx="885825" cy="45720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9525</xdr:colOff>
      <xdr:row>14</xdr:row>
      <xdr:rowOff>9525</xdr:rowOff>
    </xdr:from>
    <xdr:to>
      <xdr:col>4</xdr:col>
      <xdr:colOff>9525</xdr:colOff>
      <xdr:row>17</xdr:row>
      <xdr:rowOff>0</xdr:rowOff>
    </xdr:to>
    <xdr:cxnSp macro="">
      <xdr:nvCxnSpPr>
        <xdr:cNvPr id="3" name="AutoShap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>
          <a:cxnSpLocks noChangeShapeType="1"/>
        </xdr:cNvCxnSpPr>
      </xdr:nvCxnSpPr>
      <xdr:spPr bwMode="auto">
        <a:xfrm>
          <a:off x="9525" y="1857375"/>
          <a:ext cx="876300" cy="447675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6</xdr:col>
      <xdr:colOff>0</xdr:colOff>
      <xdr:row>7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CxnSpPr>
          <a:cxnSpLocks noChangeShapeType="1"/>
        </xdr:cNvCxnSpPr>
      </xdr:nvCxnSpPr>
      <xdr:spPr bwMode="auto">
        <a:xfrm>
          <a:off x="28575" y="685800"/>
          <a:ext cx="1666875" cy="45720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</xdr:row>
      <xdr:rowOff>0</xdr:rowOff>
    </xdr:from>
    <xdr:to>
      <xdr:col>6</xdr:col>
      <xdr:colOff>0</xdr:colOff>
      <xdr:row>7</xdr:row>
      <xdr:rowOff>0</xdr:rowOff>
    </xdr:to>
    <xdr:cxnSp macro="">
      <xdr:nvCxnSpPr>
        <xdr:cNvPr id="3" name="AutoShape 1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CxnSpPr>
          <a:cxnSpLocks noChangeShapeType="1"/>
        </xdr:cNvCxnSpPr>
      </xdr:nvCxnSpPr>
      <xdr:spPr bwMode="auto">
        <a:xfrm>
          <a:off x="28575" y="685800"/>
          <a:ext cx="1666875" cy="45720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3</xdr:col>
      <xdr:colOff>9525</xdr:colOff>
      <xdr:row>6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476250"/>
          <a:ext cx="1104900" cy="390525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3</xdr:col>
      <xdr:colOff>9525</xdr:colOff>
      <xdr:row>7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619125"/>
          <a:ext cx="1104900" cy="390525"/>
        </a:xfrm>
        <a:prstGeom prst="straightConnector1">
          <a:avLst/>
        </a:prstGeom>
        <a:noFill/>
        <a:ln w="190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32</xdr:row>
      <xdr:rowOff>190500</xdr:rowOff>
    </xdr:from>
    <xdr:to>
      <xdr:col>11</xdr:col>
      <xdr:colOff>514350</xdr:colOff>
      <xdr:row>62</xdr:row>
      <xdr:rowOff>0</xdr:rowOff>
    </xdr:to>
    <xdr:graphicFrame macro="">
      <xdr:nvGraphicFramePr>
        <xdr:cNvPr id="2" name="グラフ 1035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28575</xdr:colOff>
      <xdr:row>0</xdr:row>
      <xdr:rowOff>0</xdr:rowOff>
    </xdr:from>
    <xdr:to>
      <xdr:col>12</xdr:col>
      <xdr:colOff>447675</xdr:colOff>
      <xdr:row>0</xdr:row>
      <xdr:rowOff>0</xdr:rowOff>
    </xdr:to>
    <xdr:graphicFrame macro="">
      <xdr:nvGraphicFramePr>
        <xdr:cNvPr id="3" name="グラフ 1026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14</xdr:row>
      <xdr:rowOff>19050</xdr:rowOff>
    </xdr:from>
    <xdr:to>
      <xdr:col>12</xdr:col>
      <xdr:colOff>523875</xdr:colOff>
      <xdr:row>14</xdr:row>
      <xdr:rowOff>19050</xdr:rowOff>
    </xdr:to>
    <xdr:sp macro="" textlink="">
      <xdr:nvSpPr>
        <xdr:cNvPr id="4" name="Text Box 1029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2114550"/>
          <a:ext cx="5238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店舗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その他</a:t>
          </a:r>
          <a:endParaRPr lang="ja-JP" altLang="en-US"/>
        </a:p>
      </xdr:txBody>
    </xdr:sp>
    <xdr:clientData/>
  </xdr:twoCellAnchor>
  <xdr:twoCellAnchor>
    <xdr:from>
      <xdr:col>13</xdr:col>
      <xdr:colOff>228600</xdr:colOff>
      <xdr:row>11</xdr:row>
      <xdr:rowOff>142875</xdr:rowOff>
    </xdr:from>
    <xdr:to>
      <xdr:col>14</xdr:col>
      <xdr:colOff>66675</xdr:colOff>
      <xdr:row>11</xdr:row>
      <xdr:rowOff>142875</xdr:rowOff>
    </xdr:to>
    <xdr:sp macro="" textlink="">
      <xdr:nvSpPr>
        <xdr:cNvPr id="5" name="Text Box 1031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SpPr txBox="1">
          <a:spLocks noChangeArrowheads="1"/>
        </xdr:cNvSpPr>
      </xdr:nvSpPr>
      <xdr:spPr bwMode="auto">
        <a:xfrm>
          <a:off x="7048500" y="1628775"/>
          <a:ext cx="5238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10800" rIns="18000" bIns="10800" anchor="t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公営・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都市再生機構（公団）・公社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4</xdr:col>
      <xdr:colOff>0</xdr:colOff>
      <xdr:row>6</xdr:row>
      <xdr:rowOff>0</xdr:rowOff>
    </xdr:to>
    <xdr:cxnSp macro="">
      <xdr:nvCxnSpPr>
        <xdr:cNvPr id="6" name="AutoShape 1034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CxnSpPr>
          <a:cxnSpLocks noChangeShapeType="1"/>
        </xdr:cNvCxnSpPr>
      </xdr:nvCxnSpPr>
      <xdr:spPr bwMode="auto">
        <a:xfrm>
          <a:off x="0" y="466725"/>
          <a:ext cx="1257300" cy="447675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333375</xdr:colOff>
      <xdr:row>57</xdr:row>
      <xdr:rowOff>0</xdr:rowOff>
    </xdr:from>
    <xdr:to>
      <xdr:col>10</xdr:col>
      <xdr:colOff>581025</xdr:colOff>
      <xdr:row>58</xdr:row>
      <xdr:rowOff>47625</xdr:rowOff>
    </xdr:to>
    <xdr:sp macro="" textlink="">
      <xdr:nvSpPr>
        <xdr:cNvPr id="7" name="Line 1037"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SpPr>
          <a:spLocks noChangeShapeType="1"/>
        </xdr:cNvSpPr>
      </xdr:nvSpPr>
      <xdr:spPr bwMode="auto">
        <a:xfrm flipH="1">
          <a:off x="5248275" y="8115300"/>
          <a:ext cx="24765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247650</xdr:colOff>
      <xdr:row>54</xdr:row>
      <xdr:rowOff>85724</xdr:rowOff>
    </xdr:from>
    <xdr:to>
      <xdr:col>9</xdr:col>
      <xdr:colOff>422413</xdr:colOff>
      <xdr:row>56</xdr:row>
      <xdr:rowOff>124238</xdr:rowOff>
    </xdr:to>
    <xdr:sp macro="" textlink="">
      <xdr:nvSpPr>
        <xdr:cNvPr id="8" name="Line 1039">
          <a:extLst>
            <a:ext uri="{FF2B5EF4-FFF2-40B4-BE49-F238E27FC236}">
              <a16:creationId xmlns:a16="http://schemas.microsoft.com/office/drawing/2014/main" id="{00000000-0008-0000-1600-000008000000}"/>
            </a:ext>
          </a:extLst>
        </xdr:cNvPr>
        <xdr:cNvSpPr>
          <a:spLocks noChangeShapeType="1"/>
        </xdr:cNvSpPr>
      </xdr:nvSpPr>
      <xdr:spPr bwMode="auto">
        <a:xfrm>
          <a:off x="4619625" y="7800974"/>
          <a:ext cx="174763" cy="30521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257175</xdr:colOff>
      <xdr:row>45</xdr:row>
      <xdr:rowOff>19050</xdr:rowOff>
    </xdr:from>
    <xdr:to>
      <xdr:col>9</xdr:col>
      <xdr:colOff>430695</xdr:colOff>
      <xdr:row>45</xdr:row>
      <xdr:rowOff>66261</xdr:rowOff>
    </xdr:to>
    <xdr:sp macro="" textlink="">
      <xdr:nvSpPr>
        <xdr:cNvPr id="9" name="Line 1041">
          <a:extLst>
            <a:ext uri="{FF2B5EF4-FFF2-40B4-BE49-F238E27FC236}">
              <a16:creationId xmlns:a16="http://schemas.microsoft.com/office/drawing/2014/main" id="{00000000-0008-0000-1600-000009000000}"/>
            </a:ext>
          </a:extLst>
        </xdr:cNvPr>
        <xdr:cNvSpPr>
          <a:spLocks noChangeShapeType="1"/>
        </xdr:cNvSpPr>
      </xdr:nvSpPr>
      <xdr:spPr bwMode="auto">
        <a:xfrm>
          <a:off x="4629150" y="6534150"/>
          <a:ext cx="173520" cy="4721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0.16902</cdr:x>
      <cdr:y>0.33881</cdr:y>
    </cdr:from>
    <cdr:to>
      <cdr:x>0.26112</cdr:x>
      <cdr:y>0.34512</cdr:y>
    </cdr:to>
    <cdr:sp macro="" textlink="">
      <cdr:nvSpPr>
        <cdr:cNvPr id="778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0224" y="251666"/>
          <a:ext cx="586897" cy="4626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18288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12,020</a:t>
          </a:r>
          <a:endParaRPr lang="ja-JP" altLang="en-US"/>
        </a:p>
      </cdr:txBody>
    </cdr:sp>
  </cdr:relSizeAnchor>
  <cdr:relSizeAnchor xmlns:cdr="http://schemas.openxmlformats.org/drawingml/2006/chartDrawing">
    <cdr:from>
      <cdr:x>0.36628</cdr:x>
      <cdr:y>0.33881</cdr:y>
    </cdr:from>
    <cdr:to>
      <cdr:x>0.46232</cdr:x>
      <cdr:y>0.34512</cdr:y>
    </cdr:to>
    <cdr:sp macro="" textlink="">
      <cdr:nvSpPr>
        <cdr:cNvPr id="778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37188" y="251666"/>
          <a:ext cx="612005" cy="4626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18288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12,230</a:t>
          </a:r>
          <a:endParaRPr lang="ja-JP" altLang="en-US"/>
        </a:p>
      </cdr:txBody>
    </cdr:sp>
  </cdr:relSizeAnchor>
  <cdr:relSizeAnchor xmlns:cdr="http://schemas.openxmlformats.org/drawingml/2006/chartDrawing">
    <cdr:from>
      <cdr:x>0.56083</cdr:x>
      <cdr:y>0.31597</cdr:y>
    </cdr:from>
    <cdr:to>
      <cdr:x>0.67017</cdr:x>
      <cdr:y>0.32228</cdr:y>
    </cdr:to>
    <cdr:sp macro="" textlink="">
      <cdr:nvSpPr>
        <cdr:cNvPr id="778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76891" y="234913"/>
          <a:ext cx="696744" cy="4627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18288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18,470</a:t>
          </a:r>
          <a:endParaRPr lang="ja-JP" altLang="en-US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4</xdr:col>
      <xdr:colOff>9525</xdr:colOff>
      <xdr:row>6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466725"/>
          <a:ext cx="847725" cy="314325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14</xdr:row>
      <xdr:rowOff>9525</xdr:rowOff>
    </xdr:from>
    <xdr:to>
      <xdr:col>4</xdr:col>
      <xdr:colOff>9525</xdr:colOff>
      <xdr:row>16</xdr:row>
      <xdr:rowOff>0</xdr:rowOff>
    </xdr:to>
    <xdr:cxnSp macro="">
      <xdr:nvCxnSpPr>
        <xdr:cNvPr id="3" name="AutoShape 3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CxnSpPr>
          <a:cxnSpLocks noChangeShapeType="1"/>
        </xdr:cNvCxnSpPr>
      </xdr:nvCxnSpPr>
      <xdr:spPr bwMode="auto">
        <a:xfrm>
          <a:off x="0" y="1819275"/>
          <a:ext cx="847725" cy="314325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19050</xdr:colOff>
      <xdr:row>6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457200"/>
          <a:ext cx="1428750" cy="38100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0"/>
          <a:ext cx="0" cy="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4</xdr:row>
      <xdr:rowOff>0</xdr:rowOff>
    </xdr:from>
    <xdr:to>
      <xdr:col>4</xdr:col>
      <xdr:colOff>19050</xdr:colOff>
      <xdr:row>6</xdr:row>
      <xdr:rowOff>0</xdr:rowOff>
    </xdr:to>
    <xdr:cxnSp macro="">
      <xdr:nvCxnSpPr>
        <xdr:cNvPr id="3" name="AutoShape 2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CxnSpPr>
          <a:cxnSpLocks noChangeShapeType="1"/>
        </xdr:cNvCxnSpPr>
      </xdr:nvCxnSpPr>
      <xdr:spPr bwMode="auto">
        <a:xfrm>
          <a:off x="0" y="485775"/>
          <a:ext cx="1171575" cy="504825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4</xdr:col>
      <xdr:colOff>0</xdr:colOff>
      <xdr:row>6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962025"/>
          <a:ext cx="1866900" cy="466725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3</xdr:col>
      <xdr:colOff>0</xdr:colOff>
      <xdr:row>6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514350"/>
          <a:ext cx="1552575" cy="38100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4</xdr:col>
      <xdr:colOff>0</xdr:colOff>
      <xdr:row>7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>
          <a:cxnSpLocks noChangeShapeType="1"/>
        </xdr:cNvCxnSpPr>
      </xdr:nvCxnSpPr>
      <xdr:spPr bwMode="auto">
        <a:xfrm>
          <a:off x="9525" y="457200"/>
          <a:ext cx="981075" cy="45720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14</xdr:row>
      <xdr:rowOff>9525</xdr:rowOff>
    </xdr:from>
    <xdr:to>
      <xdr:col>4</xdr:col>
      <xdr:colOff>9525</xdr:colOff>
      <xdr:row>17</xdr:row>
      <xdr:rowOff>9525</xdr:rowOff>
    </xdr:to>
    <xdr:cxnSp macro="">
      <xdr:nvCxnSpPr>
        <xdr:cNvPr id="3" name="AutoShap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>
          <a:cxnSpLocks noChangeShapeType="1"/>
        </xdr:cNvCxnSpPr>
      </xdr:nvCxnSpPr>
      <xdr:spPr bwMode="auto">
        <a:xfrm>
          <a:off x="0" y="1743075"/>
          <a:ext cx="1000125" cy="45720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5</xdr:col>
      <xdr:colOff>0</xdr:colOff>
      <xdr:row>5</xdr:row>
      <xdr:rowOff>0</xdr:rowOff>
    </xdr:to>
    <xdr:cxnSp macro="">
      <xdr:nvCxnSpPr>
        <xdr:cNvPr id="2" name="AutoShape 3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314325"/>
          <a:ext cx="838200" cy="34290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3</xdr:row>
      <xdr:rowOff>0</xdr:rowOff>
    </xdr:from>
    <xdr:to>
      <xdr:col>14</xdr:col>
      <xdr:colOff>0</xdr:colOff>
      <xdr:row>5</xdr:row>
      <xdr:rowOff>0</xdr:rowOff>
    </xdr:to>
    <xdr:cxnSp macro="">
      <xdr:nvCxnSpPr>
        <xdr:cNvPr id="3" name="AutoShape 4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CxnSpPr>
          <a:cxnSpLocks noChangeShapeType="1"/>
        </xdr:cNvCxnSpPr>
      </xdr:nvCxnSpPr>
      <xdr:spPr bwMode="auto">
        <a:xfrm>
          <a:off x="3209925" y="314325"/>
          <a:ext cx="838200" cy="34290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3</xdr:row>
      <xdr:rowOff>0</xdr:rowOff>
    </xdr:from>
    <xdr:to>
      <xdr:col>14</xdr:col>
      <xdr:colOff>0</xdr:colOff>
      <xdr:row>5</xdr:row>
      <xdr:rowOff>0</xdr:rowOff>
    </xdr:to>
    <xdr:cxnSp macro="">
      <xdr:nvCxnSpPr>
        <xdr:cNvPr id="5" name="AutoShape 4">
          <a:extLst>
            <a:ext uri="{FF2B5EF4-FFF2-40B4-BE49-F238E27FC236}">
              <a16:creationId xmlns:a16="http://schemas.microsoft.com/office/drawing/2014/main" id="{00000000-0008-0000-1C00-000005000000}"/>
            </a:ext>
          </a:extLst>
        </xdr:cNvPr>
        <xdr:cNvCxnSpPr>
          <a:cxnSpLocks noChangeShapeType="1"/>
        </xdr:cNvCxnSpPr>
      </xdr:nvCxnSpPr>
      <xdr:spPr bwMode="auto">
        <a:xfrm>
          <a:off x="3209925" y="314325"/>
          <a:ext cx="838200" cy="34290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4762500"/>
          <a:ext cx="0" cy="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4762500"/>
          <a:ext cx="0" cy="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5000625"/>
          <a:ext cx="0" cy="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4</xdr:row>
      <xdr:rowOff>9525</xdr:rowOff>
    </xdr:from>
    <xdr:to>
      <xdr:col>3</xdr:col>
      <xdr:colOff>0</xdr:colOff>
      <xdr:row>5</xdr:row>
      <xdr:rowOff>219075</xdr:rowOff>
    </xdr:to>
    <xdr:cxnSp macro="">
      <xdr:nvCxnSpPr>
        <xdr:cNvPr id="3" name="AutoShape 2"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CxnSpPr>
          <a:cxnSpLocks noChangeShapeType="1"/>
        </xdr:cNvCxnSpPr>
      </xdr:nvCxnSpPr>
      <xdr:spPr bwMode="auto">
        <a:xfrm>
          <a:off x="0" y="962025"/>
          <a:ext cx="2057400" cy="447675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4581525" cy="0"/>
        </a:xfrm>
        <a:prstGeom prst="line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4</xdr:col>
      <xdr:colOff>0</xdr:colOff>
      <xdr:row>5</xdr:row>
      <xdr:rowOff>190500</xdr:rowOff>
    </xdr:to>
    <xdr:cxnSp macro="">
      <xdr:nvCxnSpPr>
        <xdr:cNvPr id="3" name="AutoShap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>
          <a:cxnSpLocks noChangeShapeType="1"/>
        </xdr:cNvCxnSpPr>
      </xdr:nvCxnSpPr>
      <xdr:spPr bwMode="auto">
        <a:xfrm flipH="1" flipV="1">
          <a:off x="0" y="438150"/>
          <a:ext cx="1466850" cy="26670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9525</xdr:colOff>
      <xdr:row>6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457200"/>
          <a:ext cx="1085850" cy="47625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9525</xdr:colOff>
      <xdr:row>6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457200"/>
          <a:ext cx="752475" cy="504825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4</xdr:row>
      <xdr:rowOff>12700</xdr:rowOff>
    </xdr:from>
    <xdr:to>
      <xdr:col>4</xdr:col>
      <xdr:colOff>0</xdr:colOff>
      <xdr:row>7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>
          <a:cxnSpLocks noChangeShapeType="1"/>
        </xdr:cNvCxnSpPr>
      </xdr:nvCxnSpPr>
      <xdr:spPr bwMode="auto">
        <a:xfrm>
          <a:off x="12700" y="469900"/>
          <a:ext cx="901700" cy="55880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12700</xdr:colOff>
      <xdr:row>14</xdr:row>
      <xdr:rowOff>12700</xdr:rowOff>
    </xdr:from>
    <xdr:to>
      <xdr:col>4</xdr:col>
      <xdr:colOff>0</xdr:colOff>
      <xdr:row>17</xdr:row>
      <xdr:rowOff>0</xdr:rowOff>
    </xdr:to>
    <xdr:cxnSp macro="">
      <xdr:nvCxnSpPr>
        <xdr:cNvPr id="3" name="AutoShap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>
          <a:cxnSpLocks noChangeShapeType="1"/>
        </xdr:cNvCxnSpPr>
      </xdr:nvCxnSpPr>
      <xdr:spPr bwMode="auto">
        <a:xfrm>
          <a:off x="12700" y="2117725"/>
          <a:ext cx="901700" cy="55880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0</xdr:colOff>
      <xdr:row>6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457200"/>
          <a:ext cx="800100" cy="38100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12700</xdr:colOff>
      <xdr:row>6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466725"/>
          <a:ext cx="1327150" cy="30480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L34"/>
  <sheetViews>
    <sheetView showGridLines="0" zoomScaleNormal="100" zoomScaleSheetLayoutView="100" workbookViewId="0">
      <selection activeCell="L38" sqref="L38"/>
    </sheetView>
  </sheetViews>
  <sheetFormatPr defaultRowHeight="10.5" x14ac:dyDescent="0.4"/>
  <cols>
    <col min="1" max="1" width="0.875" style="5" customWidth="1"/>
    <col min="2" max="2" width="16.125" style="5" customWidth="1"/>
    <col min="3" max="3" width="0.875" style="5" customWidth="1"/>
    <col min="4" max="4" width="9.625" style="3" customWidth="1"/>
    <col min="5" max="5" width="6.625" style="3" customWidth="1"/>
    <col min="6" max="6" width="9.625" style="4" customWidth="1"/>
    <col min="7" max="7" width="6.625" style="5" customWidth="1"/>
    <col min="8" max="8" width="9.625" style="4" customWidth="1"/>
    <col min="9" max="9" width="6.625" style="5" customWidth="1"/>
    <col min="10" max="10" width="9.625" style="5" customWidth="1"/>
    <col min="11" max="11" width="6.625" style="5" customWidth="1"/>
    <col min="12" max="256" width="9" style="5"/>
    <col min="257" max="257" width="0.875" style="5" customWidth="1"/>
    <col min="258" max="258" width="16.125" style="5" customWidth="1"/>
    <col min="259" max="259" width="0.875" style="5" customWidth="1"/>
    <col min="260" max="260" width="9.625" style="5" customWidth="1"/>
    <col min="261" max="261" width="6.625" style="5" customWidth="1"/>
    <col min="262" max="262" width="9.625" style="5" customWidth="1"/>
    <col min="263" max="263" width="6.625" style="5" customWidth="1"/>
    <col min="264" max="264" width="9.625" style="5" customWidth="1"/>
    <col min="265" max="265" width="6.625" style="5" customWidth="1"/>
    <col min="266" max="266" width="9.625" style="5" customWidth="1"/>
    <col min="267" max="267" width="6.625" style="5" customWidth="1"/>
    <col min="268" max="512" width="9" style="5"/>
    <col min="513" max="513" width="0.875" style="5" customWidth="1"/>
    <col min="514" max="514" width="16.125" style="5" customWidth="1"/>
    <col min="515" max="515" width="0.875" style="5" customWidth="1"/>
    <col min="516" max="516" width="9.625" style="5" customWidth="1"/>
    <col min="517" max="517" width="6.625" style="5" customWidth="1"/>
    <col min="518" max="518" width="9.625" style="5" customWidth="1"/>
    <col min="519" max="519" width="6.625" style="5" customWidth="1"/>
    <col min="520" max="520" width="9.625" style="5" customWidth="1"/>
    <col min="521" max="521" width="6.625" style="5" customWidth="1"/>
    <col min="522" max="522" width="9.625" style="5" customWidth="1"/>
    <col min="523" max="523" width="6.625" style="5" customWidth="1"/>
    <col min="524" max="768" width="9" style="5"/>
    <col min="769" max="769" width="0.875" style="5" customWidth="1"/>
    <col min="770" max="770" width="16.125" style="5" customWidth="1"/>
    <col min="771" max="771" width="0.875" style="5" customWidth="1"/>
    <col min="772" max="772" width="9.625" style="5" customWidth="1"/>
    <col min="773" max="773" width="6.625" style="5" customWidth="1"/>
    <col min="774" max="774" width="9.625" style="5" customWidth="1"/>
    <col min="775" max="775" width="6.625" style="5" customWidth="1"/>
    <col min="776" max="776" width="9.625" style="5" customWidth="1"/>
    <col min="777" max="777" width="6.625" style="5" customWidth="1"/>
    <col min="778" max="778" width="9.625" style="5" customWidth="1"/>
    <col min="779" max="779" width="6.625" style="5" customWidth="1"/>
    <col min="780" max="1024" width="9" style="5"/>
    <col min="1025" max="1025" width="0.875" style="5" customWidth="1"/>
    <col min="1026" max="1026" width="16.125" style="5" customWidth="1"/>
    <col min="1027" max="1027" width="0.875" style="5" customWidth="1"/>
    <col min="1028" max="1028" width="9.625" style="5" customWidth="1"/>
    <col min="1029" max="1029" width="6.625" style="5" customWidth="1"/>
    <col min="1030" max="1030" width="9.625" style="5" customWidth="1"/>
    <col min="1031" max="1031" width="6.625" style="5" customWidth="1"/>
    <col min="1032" max="1032" width="9.625" style="5" customWidth="1"/>
    <col min="1033" max="1033" width="6.625" style="5" customWidth="1"/>
    <col min="1034" max="1034" width="9.625" style="5" customWidth="1"/>
    <col min="1035" max="1035" width="6.625" style="5" customWidth="1"/>
    <col min="1036" max="1280" width="9" style="5"/>
    <col min="1281" max="1281" width="0.875" style="5" customWidth="1"/>
    <col min="1282" max="1282" width="16.125" style="5" customWidth="1"/>
    <col min="1283" max="1283" width="0.875" style="5" customWidth="1"/>
    <col min="1284" max="1284" width="9.625" style="5" customWidth="1"/>
    <col min="1285" max="1285" width="6.625" style="5" customWidth="1"/>
    <col min="1286" max="1286" width="9.625" style="5" customWidth="1"/>
    <col min="1287" max="1287" width="6.625" style="5" customWidth="1"/>
    <col min="1288" max="1288" width="9.625" style="5" customWidth="1"/>
    <col min="1289" max="1289" width="6.625" style="5" customWidth="1"/>
    <col min="1290" max="1290" width="9.625" style="5" customWidth="1"/>
    <col min="1291" max="1291" width="6.625" style="5" customWidth="1"/>
    <col min="1292" max="1536" width="9" style="5"/>
    <col min="1537" max="1537" width="0.875" style="5" customWidth="1"/>
    <col min="1538" max="1538" width="16.125" style="5" customWidth="1"/>
    <col min="1539" max="1539" width="0.875" style="5" customWidth="1"/>
    <col min="1540" max="1540" width="9.625" style="5" customWidth="1"/>
    <col min="1541" max="1541" width="6.625" style="5" customWidth="1"/>
    <col min="1542" max="1542" width="9.625" style="5" customWidth="1"/>
    <col min="1543" max="1543" width="6.625" style="5" customWidth="1"/>
    <col min="1544" max="1544" width="9.625" style="5" customWidth="1"/>
    <col min="1545" max="1545" width="6.625" style="5" customWidth="1"/>
    <col min="1546" max="1546" width="9.625" style="5" customWidth="1"/>
    <col min="1547" max="1547" width="6.625" style="5" customWidth="1"/>
    <col min="1548" max="1792" width="9" style="5"/>
    <col min="1793" max="1793" width="0.875" style="5" customWidth="1"/>
    <col min="1794" max="1794" width="16.125" style="5" customWidth="1"/>
    <col min="1795" max="1795" width="0.875" style="5" customWidth="1"/>
    <col min="1796" max="1796" width="9.625" style="5" customWidth="1"/>
    <col min="1797" max="1797" width="6.625" style="5" customWidth="1"/>
    <col min="1798" max="1798" width="9.625" style="5" customWidth="1"/>
    <col min="1799" max="1799" width="6.625" style="5" customWidth="1"/>
    <col min="1800" max="1800" width="9.625" style="5" customWidth="1"/>
    <col min="1801" max="1801" width="6.625" style="5" customWidth="1"/>
    <col min="1802" max="1802" width="9.625" style="5" customWidth="1"/>
    <col min="1803" max="1803" width="6.625" style="5" customWidth="1"/>
    <col min="1804" max="2048" width="9" style="5"/>
    <col min="2049" max="2049" width="0.875" style="5" customWidth="1"/>
    <col min="2050" max="2050" width="16.125" style="5" customWidth="1"/>
    <col min="2051" max="2051" width="0.875" style="5" customWidth="1"/>
    <col min="2052" max="2052" width="9.625" style="5" customWidth="1"/>
    <col min="2053" max="2053" width="6.625" style="5" customWidth="1"/>
    <col min="2054" max="2054" width="9.625" style="5" customWidth="1"/>
    <col min="2055" max="2055" width="6.625" style="5" customWidth="1"/>
    <col min="2056" max="2056" width="9.625" style="5" customWidth="1"/>
    <col min="2057" max="2057" width="6.625" style="5" customWidth="1"/>
    <col min="2058" max="2058" width="9.625" style="5" customWidth="1"/>
    <col min="2059" max="2059" width="6.625" style="5" customWidth="1"/>
    <col min="2060" max="2304" width="9" style="5"/>
    <col min="2305" max="2305" width="0.875" style="5" customWidth="1"/>
    <col min="2306" max="2306" width="16.125" style="5" customWidth="1"/>
    <col min="2307" max="2307" width="0.875" style="5" customWidth="1"/>
    <col min="2308" max="2308" width="9.625" style="5" customWidth="1"/>
    <col min="2309" max="2309" width="6.625" style="5" customWidth="1"/>
    <col min="2310" max="2310" width="9.625" style="5" customWidth="1"/>
    <col min="2311" max="2311" width="6.625" style="5" customWidth="1"/>
    <col min="2312" max="2312" width="9.625" style="5" customWidth="1"/>
    <col min="2313" max="2313" width="6.625" style="5" customWidth="1"/>
    <col min="2314" max="2314" width="9.625" style="5" customWidth="1"/>
    <col min="2315" max="2315" width="6.625" style="5" customWidth="1"/>
    <col min="2316" max="2560" width="9" style="5"/>
    <col min="2561" max="2561" width="0.875" style="5" customWidth="1"/>
    <col min="2562" max="2562" width="16.125" style="5" customWidth="1"/>
    <col min="2563" max="2563" width="0.875" style="5" customWidth="1"/>
    <col min="2564" max="2564" width="9.625" style="5" customWidth="1"/>
    <col min="2565" max="2565" width="6.625" style="5" customWidth="1"/>
    <col min="2566" max="2566" width="9.625" style="5" customWidth="1"/>
    <col min="2567" max="2567" width="6.625" style="5" customWidth="1"/>
    <col min="2568" max="2568" width="9.625" style="5" customWidth="1"/>
    <col min="2569" max="2569" width="6.625" style="5" customWidth="1"/>
    <col min="2570" max="2570" width="9.625" style="5" customWidth="1"/>
    <col min="2571" max="2571" width="6.625" style="5" customWidth="1"/>
    <col min="2572" max="2816" width="9" style="5"/>
    <col min="2817" max="2817" width="0.875" style="5" customWidth="1"/>
    <col min="2818" max="2818" width="16.125" style="5" customWidth="1"/>
    <col min="2819" max="2819" width="0.875" style="5" customWidth="1"/>
    <col min="2820" max="2820" width="9.625" style="5" customWidth="1"/>
    <col min="2821" max="2821" width="6.625" style="5" customWidth="1"/>
    <col min="2822" max="2822" width="9.625" style="5" customWidth="1"/>
    <col min="2823" max="2823" width="6.625" style="5" customWidth="1"/>
    <col min="2824" max="2824" width="9.625" style="5" customWidth="1"/>
    <col min="2825" max="2825" width="6.625" style="5" customWidth="1"/>
    <col min="2826" max="2826" width="9.625" style="5" customWidth="1"/>
    <col min="2827" max="2827" width="6.625" style="5" customWidth="1"/>
    <col min="2828" max="3072" width="9" style="5"/>
    <col min="3073" max="3073" width="0.875" style="5" customWidth="1"/>
    <col min="3074" max="3074" width="16.125" style="5" customWidth="1"/>
    <col min="3075" max="3075" width="0.875" style="5" customWidth="1"/>
    <col min="3076" max="3076" width="9.625" style="5" customWidth="1"/>
    <col min="3077" max="3077" width="6.625" style="5" customWidth="1"/>
    <col min="3078" max="3078" width="9.625" style="5" customWidth="1"/>
    <col min="3079" max="3079" width="6.625" style="5" customWidth="1"/>
    <col min="3080" max="3080" width="9.625" style="5" customWidth="1"/>
    <col min="3081" max="3081" width="6.625" style="5" customWidth="1"/>
    <col min="3082" max="3082" width="9.625" style="5" customWidth="1"/>
    <col min="3083" max="3083" width="6.625" style="5" customWidth="1"/>
    <col min="3084" max="3328" width="9" style="5"/>
    <col min="3329" max="3329" width="0.875" style="5" customWidth="1"/>
    <col min="3330" max="3330" width="16.125" style="5" customWidth="1"/>
    <col min="3331" max="3331" width="0.875" style="5" customWidth="1"/>
    <col min="3332" max="3332" width="9.625" style="5" customWidth="1"/>
    <col min="3333" max="3333" width="6.625" style="5" customWidth="1"/>
    <col min="3334" max="3334" width="9.625" style="5" customWidth="1"/>
    <col min="3335" max="3335" width="6.625" style="5" customWidth="1"/>
    <col min="3336" max="3336" width="9.625" style="5" customWidth="1"/>
    <col min="3337" max="3337" width="6.625" style="5" customWidth="1"/>
    <col min="3338" max="3338" width="9.625" style="5" customWidth="1"/>
    <col min="3339" max="3339" width="6.625" style="5" customWidth="1"/>
    <col min="3340" max="3584" width="9" style="5"/>
    <col min="3585" max="3585" width="0.875" style="5" customWidth="1"/>
    <col min="3586" max="3586" width="16.125" style="5" customWidth="1"/>
    <col min="3587" max="3587" width="0.875" style="5" customWidth="1"/>
    <col min="3588" max="3588" width="9.625" style="5" customWidth="1"/>
    <col min="3589" max="3589" width="6.625" style="5" customWidth="1"/>
    <col min="3590" max="3590" width="9.625" style="5" customWidth="1"/>
    <col min="3591" max="3591" width="6.625" style="5" customWidth="1"/>
    <col min="3592" max="3592" width="9.625" style="5" customWidth="1"/>
    <col min="3593" max="3593" width="6.625" style="5" customWidth="1"/>
    <col min="3594" max="3594" width="9.625" style="5" customWidth="1"/>
    <col min="3595" max="3595" width="6.625" style="5" customWidth="1"/>
    <col min="3596" max="3840" width="9" style="5"/>
    <col min="3841" max="3841" width="0.875" style="5" customWidth="1"/>
    <col min="3842" max="3842" width="16.125" style="5" customWidth="1"/>
    <col min="3843" max="3843" width="0.875" style="5" customWidth="1"/>
    <col min="3844" max="3844" width="9.625" style="5" customWidth="1"/>
    <col min="3845" max="3845" width="6.625" style="5" customWidth="1"/>
    <col min="3846" max="3846" width="9.625" style="5" customWidth="1"/>
    <col min="3847" max="3847" width="6.625" style="5" customWidth="1"/>
    <col min="3848" max="3848" width="9.625" style="5" customWidth="1"/>
    <col min="3849" max="3849" width="6.625" style="5" customWidth="1"/>
    <col min="3850" max="3850" width="9.625" style="5" customWidth="1"/>
    <col min="3851" max="3851" width="6.625" style="5" customWidth="1"/>
    <col min="3852" max="4096" width="9" style="5"/>
    <col min="4097" max="4097" width="0.875" style="5" customWidth="1"/>
    <col min="4098" max="4098" width="16.125" style="5" customWidth="1"/>
    <col min="4099" max="4099" width="0.875" style="5" customWidth="1"/>
    <col min="4100" max="4100" width="9.625" style="5" customWidth="1"/>
    <col min="4101" max="4101" width="6.625" style="5" customWidth="1"/>
    <col min="4102" max="4102" width="9.625" style="5" customWidth="1"/>
    <col min="4103" max="4103" width="6.625" style="5" customWidth="1"/>
    <col min="4104" max="4104" width="9.625" style="5" customWidth="1"/>
    <col min="4105" max="4105" width="6.625" style="5" customWidth="1"/>
    <col min="4106" max="4106" width="9.625" style="5" customWidth="1"/>
    <col min="4107" max="4107" width="6.625" style="5" customWidth="1"/>
    <col min="4108" max="4352" width="9" style="5"/>
    <col min="4353" max="4353" width="0.875" style="5" customWidth="1"/>
    <col min="4354" max="4354" width="16.125" style="5" customWidth="1"/>
    <col min="4355" max="4355" width="0.875" style="5" customWidth="1"/>
    <col min="4356" max="4356" width="9.625" style="5" customWidth="1"/>
    <col min="4357" max="4357" width="6.625" style="5" customWidth="1"/>
    <col min="4358" max="4358" width="9.625" style="5" customWidth="1"/>
    <col min="4359" max="4359" width="6.625" style="5" customWidth="1"/>
    <col min="4360" max="4360" width="9.625" style="5" customWidth="1"/>
    <col min="4361" max="4361" width="6.625" style="5" customWidth="1"/>
    <col min="4362" max="4362" width="9.625" style="5" customWidth="1"/>
    <col min="4363" max="4363" width="6.625" style="5" customWidth="1"/>
    <col min="4364" max="4608" width="9" style="5"/>
    <col min="4609" max="4609" width="0.875" style="5" customWidth="1"/>
    <col min="4610" max="4610" width="16.125" style="5" customWidth="1"/>
    <col min="4611" max="4611" width="0.875" style="5" customWidth="1"/>
    <col min="4612" max="4612" width="9.625" style="5" customWidth="1"/>
    <col min="4613" max="4613" width="6.625" style="5" customWidth="1"/>
    <col min="4614" max="4614" width="9.625" style="5" customWidth="1"/>
    <col min="4615" max="4615" width="6.625" style="5" customWidth="1"/>
    <col min="4616" max="4616" width="9.625" style="5" customWidth="1"/>
    <col min="4617" max="4617" width="6.625" style="5" customWidth="1"/>
    <col min="4618" max="4618" width="9.625" style="5" customWidth="1"/>
    <col min="4619" max="4619" width="6.625" style="5" customWidth="1"/>
    <col min="4620" max="4864" width="9" style="5"/>
    <col min="4865" max="4865" width="0.875" style="5" customWidth="1"/>
    <col min="4866" max="4866" width="16.125" style="5" customWidth="1"/>
    <col min="4867" max="4867" width="0.875" style="5" customWidth="1"/>
    <col min="4868" max="4868" width="9.625" style="5" customWidth="1"/>
    <col min="4869" max="4869" width="6.625" style="5" customWidth="1"/>
    <col min="4870" max="4870" width="9.625" style="5" customWidth="1"/>
    <col min="4871" max="4871" width="6.625" style="5" customWidth="1"/>
    <col min="4872" max="4872" width="9.625" style="5" customWidth="1"/>
    <col min="4873" max="4873" width="6.625" style="5" customWidth="1"/>
    <col min="4874" max="4874" width="9.625" style="5" customWidth="1"/>
    <col min="4875" max="4875" width="6.625" style="5" customWidth="1"/>
    <col min="4876" max="5120" width="9" style="5"/>
    <col min="5121" max="5121" width="0.875" style="5" customWidth="1"/>
    <col min="5122" max="5122" width="16.125" style="5" customWidth="1"/>
    <col min="5123" max="5123" width="0.875" style="5" customWidth="1"/>
    <col min="5124" max="5124" width="9.625" style="5" customWidth="1"/>
    <col min="5125" max="5125" width="6.625" style="5" customWidth="1"/>
    <col min="5126" max="5126" width="9.625" style="5" customWidth="1"/>
    <col min="5127" max="5127" width="6.625" style="5" customWidth="1"/>
    <col min="5128" max="5128" width="9.625" style="5" customWidth="1"/>
    <col min="5129" max="5129" width="6.625" style="5" customWidth="1"/>
    <col min="5130" max="5130" width="9.625" style="5" customWidth="1"/>
    <col min="5131" max="5131" width="6.625" style="5" customWidth="1"/>
    <col min="5132" max="5376" width="9" style="5"/>
    <col min="5377" max="5377" width="0.875" style="5" customWidth="1"/>
    <col min="5378" max="5378" width="16.125" style="5" customWidth="1"/>
    <col min="5379" max="5379" width="0.875" style="5" customWidth="1"/>
    <col min="5380" max="5380" width="9.625" style="5" customWidth="1"/>
    <col min="5381" max="5381" width="6.625" style="5" customWidth="1"/>
    <col min="5382" max="5382" width="9.625" style="5" customWidth="1"/>
    <col min="5383" max="5383" width="6.625" style="5" customWidth="1"/>
    <col min="5384" max="5384" width="9.625" style="5" customWidth="1"/>
    <col min="5385" max="5385" width="6.625" style="5" customWidth="1"/>
    <col min="5386" max="5386" width="9.625" style="5" customWidth="1"/>
    <col min="5387" max="5387" width="6.625" style="5" customWidth="1"/>
    <col min="5388" max="5632" width="9" style="5"/>
    <col min="5633" max="5633" width="0.875" style="5" customWidth="1"/>
    <col min="5634" max="5634" width="16.125" style="5" customWidth="1"/>
    <col min="5635" max="5635" width="0.875" style="5" customWidth="1"/>
    <col min="5636" max="5636" width="9.625" style="5" customWidth="1"/>
    <col min="5637" max="5637" width="6.625" style="5" customWidth="1"/>
    <col min="5638" max="5638" width="9.625" style="5" customWidth="1"/>
    <col min="5639" max="5639" width="6.625" style="5" customWidth="1"/>
    <col min="5640" max="5640" width="9.625" style="5" customWidth="1"/>
    <col min="5641" max="5641" width="6.625" style="5" customWidth="1"/>
    <col min="5642" max="5642" width="9.625" style="5" customWidth="1"/>
    <col min="5643" max="5643" width="6.625" style="5" customWidth="1"/>
    <col min="5644" max="5888" width="9" style="5"/>
    <col min="5889" max="5889" width="0.875" style="5" customWidth="1"/>
    <col min="5890" max="5890" width="16.125" style="5" customWidth="1"/>
    <col min="5891" max="5891" width="0.875" style="5" customWidth="1"/>
    <col min="5892" max="5892" width="9.625" style="5" customWidth="1"/>
    <col min="5893" max="5893" width="6.625" style="5" customWidth="1"/>
    <col min="5894" max="5894" width="9.625" style="5" customWidth="1"/>
    <col min="5895" max="5895" width="6.625" style="5" customWidth="1"/>
    <col min="5896" max="5896" width="9.625" style="5" customWidth="1"/>
    <col min="5897" max="5897" width="6.625" style="5" customWidth="1"/>
    <col min="5898" max="5898" width="9.625" style="5" customWidth="1"/>
    <col min="5899" max="5899" width="6.625" style="5" customWidth="1"/>
    <col min="5900" max="6144" width="9" style="5"/>
    <col min="6145" max="6145" width="0.875" style="5" customWidth="1"/>
    <col min="6146" max="6146" width="16.125" style="5" customWidth="1"/>
    <col min="6147" max="6147" width="0.875" style="5" customWidth="1"/>
    <col min="6148" max="6148" width="9.625" style="5" customWidth="1"/>
    <col min="6149" max="6149" width="6.625" style="5" customWidth="1"/>
    <col min="6150" max="6150" width="9.625" style="5" customWidth="1"/>
    <col min="6151" max="6151" width="6.625" style="5" customWidth="1"/>
    <col min="6152" max="6152" width="9.625" style="5" customWidth="1"/>
    <col min="6153" max="6153" width="6.625" style="5" customWidth="1"/>
    <col min="6154" max="6154" width="9.625" style="5" customWidth="1"/>
    <col min="6155" max="6155" width="6.625" style="5" customWidth="1"/>
    <col min="6156" max="6400" width="9" style="5"/>
    <col min="6401" max="6401" width="0.875" style="5" customWidth="1"/>
    <col min="6402" max="6402" width="16.125" style="5" customWidth="1"/>
    <col min="6403" max="6403" width="0.875" style="5" customWidth="1"/>
    <col min="6404" max="6404" width="9.625" style="5" customWidth="1"/>
    <col min="6405" max="6405" width="6.625" style="5" customWidth="1"/>
    <col min="6406" max="6406" width="9.625" style="5" customWidth="1"/>
    <col min="6407" max="6407" width="6.625" style="5" customWidth="1"/>
    <col min="6408" max="6408" width="9.625" style="5" customWidth="1"/>
    <col min="6409" max="6409" width="6.625" style="5" customWidth="1"/>
    <col min="6410" max="6410" width="9.625" style="5" customWidth="1"/>
    <col min="6411" max="6411" width="6.625" style="5" customWidth="1"/>
    <col min="6412" max="6656" width="9" style="5"/>
    <col min="6657" max="6657" width="0.875" style="5" customWidth="1"/>
    <col min="6658" max="6658" width="16.125" style="5" customWidth="1"/>
    <col min="6659" max="6659" width="0.875" style="5" customWidth="1"/>
    <col min="6660" max="6660" width="9.625" style="5" customWidth="1"/>
    <col min="6661" max="6661" width="6.625" style="5" customWidth="1"/>
    <col min="6662" max="6662" width="9.625" style="5" customWidth="1"/>
    <col min="6663" max="6663" width="6.625" style="5" customWidth="1"/>
    <col min="6664" max="6664" width="9.625" style="5" customWidth="1"/>
    <col min="6665" max="6665" width="6.625" style="5" customWidth="1"/>
    <col min="6666" max="6666" width="9.625" style="5" customWidth="1"/>
    <col min="6667" max="6667" width="6.625" style="5" customWidth="1"/>
    <col min="6668" max="6912" width="9" style="5"/>
    <col min="6913" max="6913" width="0.875" style="5" customWidth="1"/>
    <col min="6914" max="6914" width="16.125" style="5" customWidth="1"/>
    <col min="6915" max="6915" width="0.875" style="5" customWidth="1"/>
    <col min="6916" max="6916" width="9.625" style="5" customWidth="1"/>
    <col min="6917" max="6917" width="6.625" style="5" customWidth="1"/>
    <col min="6918" max="6918" width="9.625" style="5" customWidth="1"/>
    <col min="6919" max="6919" width="6.625" style="5" customWidth="1"/>
    <col min="6920" max="6920" width="9.625" style="5" customWidth="1"/>
    <col min="6921" max="6921" width="6.625" style="5" customWidth="1"/>
    <col min="6922" max="6922" width="9.625" style="5" customWidth="1"/>
    <col min="6923" max="6923" width="6.625" style="5" customWidth="1"/>
    <col min="6924" max="7168" width="9" style="5"/>
    <col min="7169" max="7169" width="0.875" style="5" customWidth="1"/>
    <col min="7170" max="7170" width="16.125" style="5" customWidth="1"/>
    <col min="7171" max="7171" width="0.875" style="5" customWidth="1"/>
    <col min="7172" max="7172" width="9.625" style="5" customWidth="1"/>
    <col min="7173" max="7173" width="6.625" style="5" customWidth="1"/>
    <col min="7174" max="7174" width="9.625" style="5" customWidth="1"/>
    <col min="7175" max="7175" width="6.625" style="5" customWidth="1"/>
    <col min="7176" max="7176" width="9.625" style="5" customWidth="1"/>
    <col min="7177" max="7177" width="6.625" style="5" customWidth="1"/>
    <col min="7178" max="7178" width="9.625" style="5" customWidth="1"/>
    <col min="7179" max="7179" width="6.625" style="5" customWidth="1"/>
    <col min="7180" max="7424" width="9" style="5"/>
    <col min="7425" max="7425" width="0.875" style="5" customWidth="1"/>
    <col min="7426" max="7426" width="16.125" style="5" customWidth="1"/>
    <col min="7427" max="7427" width="0.875" style="5" customWidth="1"/>
    <col min="7428" max="7428" width="9.625" style="5" customWidth="1"/>
    <col min="7429" max="7429" width="6.625" style="5" customWidth="1"/>
    <col min="7430" max="7430" width="9.625" style="5" customWidth="1"/>
    <col min="7431" max="7431" width="6.625" style="5" customWidth="1"/>
    <col min="7432" max="7432" width="9.625" style="5" customWidth="1"/>
    <col min="7433" max="7433" width="6.625" style="5" customWidth="1"/>
    <col min="7434" max="7434" width="9.625" style="5" customWidth="1"/>
    <col min="7435" max="7435" width="6.625" style="5" customWidth="1"/>
    <col min="7436" max="7680" width="9" style="5"/>
    <col min="7681" max="7681" width="0.875" style="5" customWidth="1"/>
    <col min="7682" max="7682" width="16.125" style="5" customWidth="1"/>
    <col min="7683" max="7683" width="0.875" style="5" customWidth="1"/>
    <col min="7684" max="7684" width="9.625" style="5" customWidth="1"/>
    <col min="7685" max="7685" width="6.625" style="5" customWidth="1"/>
    <col min="7686" max="7686" width="9.625" style="5" customWidth="1"/>
    <col min="7687" max="7687" width="6.625" style="5" customWidth="1"/>
    <col min="7688" max="7688" width="9.625" style="5" customWidth="1"/>
    <col min="7689" max="7689" width="6.625" style="5" customWidth="1"/>
    <col min="7690" max="7690" width="9.625" style="5" customWidth="1"/>
    <col min="7691" max="7691" width="6.625" style="5" customWidth="1"/>
    <col min="7692" max="7936" width="9" style="5"/>
    <col min="7937" max="7937" width="0.875" style="5" customWidth="1"/>
    <col min="7938" max="7938" width="16.125" style="5" customWidth="1"/>
    <col min="7939" max="7939" width="0.875" style="5" customWidth="1"/>
    <col min="7940" max="7940" width="9.625" style="5" customWidth="1"/>
    <col min="7941" max="7941" width="6.625" style="5" customWidth="1"/>
    <col min="7942" max="7942" width="9.625" style="5" customWidth="1"/>
    <col min="7943" max="7943" width="6.625" style="5" customWidth="1"/>
    <col min="7944" max="7944" width="9.625" style="5" customWidth="1"/>
    <col min="7945" max="7945" width="6.625" style="5" customWidth="1"/>
    <col min="7946" max="7946" width="9.625" style="5" customWidth="1"/>
    <col min="7947" max="7947" width="6.625" style="5" customWidth="1"/>
    <col min="7948" max="8192" width="9" style="5"/>
    <col min="8193" max="8193" width="0.875" style="5" customWidth="1"/>
    <col min="8194" max="8194" width="16.125" style="5" customWidth="1"/>
    <col min="8195" max="8195" width="0.875" style="5" customWidth="1"/>
    <col min="8196" max="8196" width="9.625" style="5" customWidth="1"/>
    <col min="8197" max="8197" width="6.625" style="5" customWidth="1"/>
    <col min="8198" max="8198" width="9.625" style="5" customWidth="1"/>
    <col min="8199" max="8199" width="6.625" style="5" customWidth="1"/>
    <col min="8200" max="8200" width="9.625" style="5" customWidth="1"/>
    <col min="8201" max="8201" width="6.625" style="5" customWidth="1"/>
    <col min="8202" max="8202" width="9.625" style="5" customWidth="1"/>
    <col min="8203" max="8203" width="6.625" style="5" customWidth="1"/>
    <col min="8204" max="8448" width="9" style="5"/>
    <col min="8449" max="8449" width="0.875" style="5" customWidth="1"/>
    <col min="8450" max="8450" width="16.125" style="5" customWidth="1"/>
    <col min="8451" max="8451" width="0.875" style="5" customWidth="1"/>
    <col min="8452" max="8452" width="9.625" style="5" customWidth="1"/>
    <col min="8453" max="8453" width="6.625" style="5" customWidth="1"/>
    <col min="8454" max="8454" width="9.625" style="5" customWidth="1"/>
    <col min="8455" max="8455" width="6.625" style="5" customWidth="1"/>
    <col min="8456" max="8456" width="9.625" style="5" customWidth="1"/>
    <col min="8457" max="8457" width="6.625" style="5" customWidth="1"/>
    <col min="8458" max="8458" width="9.625" style="5" customWidth="1"/>
    <col min="8459" max="8459" width="6.625" style="5" customWidth="1"/>
    <col min="8460" max="8704" width="9" style="5"/>
    <col min="8705" max="8705" width="0.875" style="5" customWidth="1"/>
    <col min="8706" max="8706" width="16.125" style="5" customWidth="1"/>
    <col min="8707" max="8707" width="0.875" style="5" customWidth="1"/>
    <col min="8708" max="8708" width="9.625" style="5" customWidth="1"/>
    <col min="8709" max="8709" width="6.625" style="5" customWidth="1"/>
    <col min="8710" max="8710" width="9.625" style="5" customWidth="1"/>
    <col min="8711" max="8711" width="6.625" style="5" customWidth="1"/>
    <col min="8712" max="8712" width="9.625" style="5" customWidth="1"/>
    <col min="8713" max="8713" width="6.625" style="5" customWidth="1"/>
    <col min="8714" max="8714" width="9.625" style="5" customWidth="1"/>
    <col min="8715" max="8715" width="6.625" style="5" customWidth="1"/>
    <col min="8716" max="8960" width="9" style="5"/>
    <col min="8961" max="8961" width="0.875" style="5" customWidth="1"/>
    <col min="8962" max="8962" width="16.125" style="5" customWidth="1"/>
    <col min="8963" max="8963" width="0.875" style="5" customWidth="1"/>
    <col min="8964" max="8964" width="9.625" style="5" customWidth="1"/>
    <col min="8965" max="8965" width="6.625" style="5" customWidth="1"/>
    <col min="8966" max="8966" width="9.625" style="5" customWidth="1"/>
    <col min="8967" max="8967" width="6.625" style="5" customWidth="1"/>
    <col min="8968" max="8968" width="9.625" style="5" customWidth="1"/>
    <col min="8969" max="8969" width="6.625" style="5" customWidth="1"/>
    <col min="8970" max="8970" width="9.625" style="5" customWidth="1"/>
    <col min="8971" max="8971" width="6.625" style="5" customWidth="1"/>
    <col min="8972" max="9216" width="9" style="5"/>
    <col min="9217" max="9217" width="0.875" style="5" customWidth="1"/>
    <col min="9218" max="9218" width="16.125" style="5" customWidth="1"/>
    <col min="9219" max="9219" width="0.875" style="5" customWidth="1"/>
    <col min="9220" max="9220" width="9.625" style="5" customWidth="1"/>
    <col min="9221" max="9221" width="6.625" style="5" customWidth="1"/>
    <col min="9222" max="9222" width="9.625" style="5" customWidth="1"/>
    <col min="9223" max="9223" width="6.625" style="5" customWidth="1"/>
    <col min="9224" max="9224" width="9.625" style="5" customWidth="1"/>
    <col min="9225" max="9225" width="6.625" style="5" customWidth="1"/>
    <col min="9226" max="9226" width="9.625" style="5" customWidth="1"/>
    <col min="9227" max="9227" width="6.625" style="5" customWidth="1"/>
    <col min="9228" max="9472" width="9" style="5"/>
    <col min="9473" max="9473" width="0.875" style="5" customWidth="1"/>
    <col min="9474" max="9474" width="16.125" style="5" customWidth="1"/>
    <col min="9475" max="9475" width="0.875" style="5" customWidth="1"/>
    <col min="9476" max="9476" width="9.625" style="5" customWidth="1"/>
    <col min="9477" max="9477" width="6.625" style="5" customWidth="1"/>
    <col min="9478" max="9478" width="9.625" style="5" customWidth="1"/>
    <col min="9479" max="9479" width="6.625" style="5" customWidth="1"/>
    <col min="9480" max="9480" width="9.625" style="5" customWidth="1"/>
    <col min="9481" max="9481" width="6.625" style="5" customWidth="1"/>
    <col min="9482" max="9482" width="9.625" style="5" customWidth="1"/>
    <col min="9483" max="9483" width="6.625" style="5" customWidth="1"/>
    <col min="9484" max="9728" width="9" style="5"/>
    <col min="9729" max="9729" width="0.875" style="5" customWidth="1"/>
    <col min="9730" max="9730" width="16.125" style="5" customWidth="1"/>
    <col min="9731" max="9731" width="0.875" style="5" customWidth="1"/>
    <col min="9732" max="9732" width="9.625" style="5" customWidth="1"/>
    <col min="9733" max="9733" width="6.625" style="5" customWidth="1"/>
    <col min="9734" max="9734" width="9.625" style="5" customWidth="1"/>
    <col min="9735" max="9735" width="6.625" style="5" customWidth="1"/>
    <col min="9736" max="9736" width="9.625" style="5" customWidth="1"/>
    <col min="9737" max="9737" width="6.625" style="5" customWidth="1"/>
    <col min="9738" max="9738" width="9.625" style="5" customWidth="1"/>
    <col min="9739" max="9739" width="6.625" style="5" customWidth="1"/>
    <col min="9740" max="9984" width="9" style="5"/>
    <col min="9985" max="9985" width="0.875" style="5" customWidth="1"/>
    <col min="9986" max="9986" width="16.125" style="5" customWidth="1"/>
    <col min="9987" max="9987" width="0.875" style="5" customWidth="1"/>
    <col min="9988" max="9988" width="9.625" style="5" customWidth="1"/>
    <col min="9989" max="9989" width="6.625" style="5" customWidth="1"/>
    <col min="9990" max="9990" width="9.625" style="5" customWidth="1"/>
    <col min="9991" max="9991" width="6.625" style="5" customWidth="1"/>
    <col min="9992" max="9992" width="9.625" style="5" customWidth="1"/>
    <col min="9993" max="9993" width="6.625" style="5" customWidth="1"/>
    <col min="9994" max="9994" width="9.625" style="5" customWidth="1"/>
    <col min="9995" max="9995" width="6.625" style="5" customWidth="1"/>
    <col min="9996" max="10240" width="9" style="5"/>
    <col min="10241" max="10241" width="0.875" style="5" customWidth="1"/>
    <col min="10242" max="10242" width="16.125" style="5" customWidth="1"/>
    <col min="10243" max="10243" width="0.875" style="5" customWidth="1"/>
    <col min="10244" max="10244" width="9.625" style="5" customWidth="1"/>
    <col min="10245" max="10245" width="6.625" style="5" customWidth="1"/>
    <col min="10246" max="10246" width="9.625" style="5" customWidth="1"/>
    <col min="10247" max="10247" width="6.625" style="5" customWidth="1"/>
    <col min="10248" max="10248" width="9.625" style="5" customWidth="1"/>
    <col min="10249" max="10249" width="6.625" style="5" customWidth="1"/>
    <col min="10250" max="10250" width="9.625" style="5" customWidth="1"/>
    <col min="10251" max="10251" width="6.625" style="5" customWidth="1"/>
    <col min="10252" max="10496" width="9" style="5"/>
    <col min="10497" max="10497" width="0.875" style="5" customWidth="1"/>
    <col min="10498" max="10498" width="16.125" style="5" customWidth="1"/>
    <col min="10499" max="10499" width="0.875" style="5" customWidth="1"/>
    <col min="10500" max="10500" width="9.625" style="5" customWidth="1"/>
    <col min="10501" max="10501" width="6.625" style="5" customWidth="1"/>
    <col min="10502" max="10502" width="9.625" style="5" customWidth="1"/>
    <col min="10503" max="10503" width="6.625" style="5" customWidth="1"/>
    <col min="10504" max="10504" width="9.625" style="5" customWidth="1"/>
    <col min="10505" max="10505" width="6.625" style="5" customWidth="1"/>
    <col min="10506" max="10506" width="9.625" style="5" customWidth="1"/>
    <col min="10507" max="10507" width="6.625" style="5" customWidth="1"/>
    <col min="10508" max="10752" width="9" style="5"/>
    <col min="10753" max="10753" width="0.875" style="5" customWidth="1"/>
    <col min="10754" max="10754" width="16.125" style="5" customWidth="1"/>
    <col min="10755" max="10755" width="0.875" style="5" customWidth="1"/>
    <col min="10756" max="10756" width="9.625" style="5" customWidth="1"/>
    <col min="10757" max="10757" width="6.625" style="5" customWidth="1"/>
    <col min="10758" max="10758" width="9.625" style="5" customWidth="1"/>
    <col min="10759" max="10759" width="6.625" style="5" customWidth="1"/>
    <col min="10760" max="10760" width="9.625" style="5" customWidth="1"/>
    <col min="10761" max="10761" width="6.625" style="5" customWidth="1"/>
    <col min="10762" max="10762" width="9.625" style="5" customWidth="1"/>
    <col min="10763" max="10763" width="6.625" style="5" customWidth="1"/>
    <col min="10764" max="11008" width="9" style="5"/>
    <col min="11009" max="11009" width="0.875" style="5" customWidth="1"/>
    <col min="11010" max="11010" width="16.125" style="5" customWidth="1"/>
    <col min="11011" max="11011" width="0.875" style="5" customWidth="1"/>
    <col min="11012" max="11012" width="9.625" style="5" customWidth="1"/>
    <col min="11013" max="11013" width="6.625" style="5" customWidth="1"/>
    <col min="11014" max="11014" width="9.625" style="5" customWidth="1"/>
    <col min="11015" max="11015" width="6.625" style="5" customWidth="1"/>
    <col min="11016" max="11016" width="9.625" style="5" customWidth="1"/>
    <col min="11017" max="11017" width="6.625" style="5" customWidth="1"/>
    <col min="11018" max="11018" width="9.625" style="5" customWidth="1"/>
    <col min="11019" max="11019" width="6.625" style="5" customWidth="1"/>
    <col min="11020" max="11264" width="9" style="5"/>
    <col min="11265" max="11265" width="0.875" style="5" customWidth="1"/>
    <col min="11266" max="11266" width="16.125" style="5" customWidth="1"/>
    <col min="11267" max="11267" width="0.875" style="5" customWidth="1"/>
    <col min="11268" max="11268" width="9.625" style="5" customWidth="1"/>
    <col min="11269" max="11269" width="6.625" style="5" customWidth="1"/>
    <col min="11270" max="11270" width="9.625" style="5" customWidth="1"/>
    <col min="11271" max="11271" width="6.625" style="5" customWidth="1"/>
    <col min="11272" max="11272" width="9.625" style="5" customWidth="1"/>
    <col min="11273" max="11273" width="6.625" style="5" customWidth="1"/>
    <col min="11274" max="11274" width="9.625" style="5" customWidth="1"/>
    <col min="11275" max="11275" width="6.625" style="5" customWidth="1"/>
    <col min="11276" max="11520" width="9" style="5"/>
    <col min="11521" max="11521" width="0.875" style="5" customWidth="1"/>
    <col min="11522" max="11522" width="16.125" style="5" customWidth="1"/>
    <col min="11523" max="11523" width="0.875" style="5" customWidth="1"/>
    <col min="11524" max="11524" width="9.625" style="5" customWidth="1"/>
    <col min="11525" max="11525" width="6.625" style="5" customWidth="1"/>
    <col min="11526" max="11526" width="9.625" style="5" customWidth="1"/>
    <col min="11527" max="11527" width="6.625" style="5" customWidth="1"/>
    <col min="11528" max="11528" width="9.625" style="5" customWidth="1"/>
    <col min="11529" max="11529" width="6.625" style="5" customWidth="1"/>
    <col min="11530" max="11530" width="9.625" style="5" customWidth="1"/>
    <col min="11531" max="11531" width="6.625" style="5" customWidth="1"/>
    <col min="11532" max="11776" width="9" style="5"/>
    <col min="11777" max="11777" width="0.875" style="5" customWidth="1"/>
    <col min="11778" max="11778" width="16.125" style="5" customWidth="1"/>
    <col min="11779" max="11779" width="0.875" style="5" customWidth="1"/>
    <col min="11780" max="11780" width="9.625" style="5" customWidth="1"/>
    <col min="11781" max="11781" width="6.625" style="5" customWidth="1"/>
    <col min="11782" max="11782" width="9.625" style="5" customWidth="1"/>
    <col min="11783" max="11783" width="6.625" style="5" customWidth="1"/>
    <col min="11784" max="11784" width="9.625" style="5" customWidth="1"/>
    <col min="11785" max="11785" width="6.625" style="5" customWidth="1"/>
    <col min="11786" max="11786" width="9.625" style="5" customWidth="1"/>
    <col min="11787" max="11787" width="6.625" style="5" customWidth="1"/>
    <col min="11788" max="12032" width="9" style="5"/>
    <col min="12033" max="12033" width="0.875" style="5" customWidth="1"/>
    <col min="12034" max="12034" width="16.125" style="5" customWidth="1"/>
    <col min="12035" max="12035" width="0.875" style="5" customWidth="1"/>
    <col min="12036" max="12036" width="9.625" style="5" customWidth="1"/>
    <col min="12037" max="12037" width="6.625" style="5" customWidth="1"/>
    <col min="12038" max="12038" width="9.625" style="5" customWidth="1"/>
    <col min="12039" max="12039" width="6.625" style="5" customWidth="1"/>
    <col min="12040" max="12040" width="9.625" style="5" customWidth="1"/>
    <col min="12041" max="12041" width="6.625" style="5" customWidth="1"/>
    <col min="12042" max="12042" width="9.625" style="5" customWidth="1"/>
    <col min="12043" max="12043" width="6.625" style="5" customWidth="1"/>
    <col min="12044" max="12288" width="9" style="5"/>
    <col min="12289" max="12289" width="0.875" style="5" customWidth="1"/>
    <col min="12290" max="12290" width="16.125" style="5" customWidth="1"/>
    <col min="12291" max="12291" width="0.875" style="5" customWidth="1"/>
    <col min="12292" max="12292" width="9.625" style="5" customWidth="1"/>
    <col min="12293" max="12293" width="6.625" style="5" customWidth="1"/>
    <col min="12294" max="12294" width="9.625" style="5" customWidth="1"/>
    <col min="12295" max="12295" width="6.625" style="5" customWidth="1"/>
    <col min="12296" max="12296" width="9.625" style="5" customWidth="1"/>
    <col min="12297" max="12297" width="6.625" style="5" customWidth="1"/>
    <col min="12298" max="12298" width="9.625" style="5" customWidth="1"/>
    <col min="12299" max="12299" width="6.625" style="5" customWidth="1"/>
    <col min="12300" max="12544" width="9" style="5"/>
    <col min="12545" max="12545" width="0.875" style="5" customWidth="1"/>
    <col min="12546" max="12546" width="16.125" style="5" customWidth="1"/>
    <col min="12547" max="12547" width="0.875" style="5" customWidth="1"/>
    <col min="12548" max="12548" width="9.625" style="5" customWidth="1"/>
    <col min="12549" max="12549" width="6.625" style="5" customWidth="1"/>
    <col min="12550" max="12550" width="9.625" style="5" customWidth="1"/>
    <col min="12551" max="12551" width="6.625" style="5" customWidth="1"/>
    <col min="12552" max="12552" width="9.625" style="5" customWidth="1"/>
    <col min="12553" max="12553" width="6.625" style="5" customWidth="1"/>
    <col min="12554" max="12554" width="9.625" style="5" customWidth="1"/>
    <col min="12555" max="12555" width="6.625" style="5" customWidth="1"/>
    <col min="12556" max="12800" width="9" style="5"/>
    <col min="12801" max="12801" width="0.875" style="5" customWidth="1"/>
    <col min="12802" max="12802" width="16.125" style="5" customWidth="1"/>
    <col min="12803" max="12803" width="0.875" style="5" customWidth="1"/>
    <col min="12804" max="12804" width="9.625" style="5" customWidth="1"/>
    <col min="12805" max="12805" width="6.625" style="5" customWidth="1"/>
    <col min="12806" max="12806" width="9.625" style="5" customWidth="1"/>
    <col min="12807" max="12807" width="6.625" style="5" customWidth="1"/>
    <col min="12808" max="12808" width="9.625" style="5" customWidth="1"/>
    <col min="12809" max="12809" width="6.625" style="5" customWidth="1"/>
    <col min="12810" max="12810" width="9.625" style="5" customWidth="1"/>
    <col min="12811" max="12811" width="6.625" style="5" customWidth="1"/>
    <col min="12812" max="13056" width="9" style="5"/>
    <col min="13057" max="13057" width="0.875" style="5" customWidth="1"/>
    <col min="13058" max="13058" width="16.125" style="5" customWidth="1"/>
    <col min="13059" max="13059" width="0.875" style="5" customWidth="1"/>
    <col min="13060" max="13060" width="9.625" style="5" customWidth="1"/>
    <col min="13061" max="13061" width="6.625" style="5" customWidth="1"/>
    <col min="13062" max="13062" width="9.625" style="5" customWidth="1"/>
    <col min="13063" max="13063" width="6.625" style="5" customWidth="1"/>
    <col min="13064" max="13064" width="9.625" style="5" customWidth="1"/>
    <col min="13065" max="13065" width="6.625" style="5" customWidth="1"/>
    <col min="13066" max="13066" width="9.625" style="5" customWidth="1"/>
    <col min="13067" max="13067" width="6.625" style="5" customWidth="1"/>
    <col min="13068" max="13312" width="9" style="5"/>
    <col min="13313" max="13313" width="0.875" style="5" customWidth="1"/>
    <col min="13314" max="13314" width="16.125" style="5" customWidth="1"/>
    <col min="13315" max="13315" width="0.875" style="5" customWidth="1"/>
    <col min="13316" max="13316" width="9.625" style="5" customWidth="1"/>
    <col min="13317" max="13317" width="6.625" style="5" customWidth="1"/>
    <col min="13318" max="13318" width="9.625" style="5" customWidth="1"/>
    <col min="13319" max="13319" width="6.625" style="5" customWidth="1"/>
    <col min="13320" max="13320" width="9.625" style="5" customWidth="1"/>
    <col min="13321" max="13321" width="6.625" style="5" customWidth="1"/>
    <col min="13322" max="13322" width="9.625" style="5" customWidth="1"/>
    <col min="13323" max="13323" width="6.625" style="5" customWidth="1"/>
    <col min="13324" max="13568" width="9" style="5"/>
    <col min="13569" max="13569" width="0.875" style="5" customWidth="1"/>
    <col min="13570" max="13570" width="16.125" style="5" customWidth="1"/>
    <col min="13571" max="13571" width="0.875" style="5" customWidth="1"/>
    <col min="13572" max="13572" width="9.625" style="5" customWidth="1"/>
    <col min="13573" max="13573" width="6.625" style="5" customWidth="1"/>
    <col min="13574" max="13574" width="9.625" style="5" customWidth="1"/>
    <col min="13575" max="13575" width="6.625" style="5" customWidth="1"/>
    <col min="13576" max="13576" width="9.625" style="5" customWidth="1"/>
    <col min="13577" max="13577" width="6.625" style="5" customWidth="1"/>
    <col min="13578" max="13578" width="9.625" style="5" customWidth="1"/>
    <col min="13579" max="13579" width="6.625" style="5" customWidth="1"/>
    <col min="13580" max="13824" width="9" style="5"/>
    <col min="13825" max="13825" width="0.875" style="5" customWidth="1"/>
    <col min="13826" max="13826" width="16.125" style="5" customWidth="1"/>
    <col min="13827" max="13827" width="0.875" style="5" customWidth="1"/>
    <col min="13828" max="13828" width="9.625" style="5" customWidth="1"/>
    <col min="13829" max="13829" width="6.625" style="5" customWidth="1"/>
    <col min="13830" max="13830" width="9.625" style="5" customWidth="1"/>
    <col min="13831" max="13831" width="6.625" style="5" customWidth="1"/>
    <col min="13832" max="13832" width="9.625" style="5" customWidth="1"/>
    <col min="13833" max="13833" width="6.625" style="5" customWidth="1"/>
    <col min="13834" max="13834" width="9.625" style="5" customWidth="1"/>
    <col min="13835" max="13835" width="6.625" style="5" customWidth="1"/>
    <col min="13836" max="14080" width="9" style="5"/>
    <col min="14081" max="14081" width="0.875" style="5" customWidth="1"/>
    <col min="14082" max="14082" width="16.125" style="5" customWidth="1"/>
    <col min="14083" max="14083" width="0.875" style="5" customWidth="1"/>
    <col min="14084" max="14084" width="9.625" style="5" customWidth="1"/>
    <col min="14085" max="14085" width="6.625" style="5" customWidth="1"/>
    <col min="14086" max="14086" width="9.625" style="5" customWidth="1"/>
    <col min="14087" max="14087" width="6.625" style="5" customWidth="1"/>
    <col min="14088" max="14088" width="9.625" style="5" customWidth="1"/>
    <col min="14089" max="14089" width="6.625" style="5" customWidth="1"/>
    <col min="14090" max="14090" width="9.625" style="5" customWidth="1"/>
    <col min="14091" max="14091" width="6.625" style="5" customWidth="1"/>
    <col min="14092" max="14336" width="9" style="5"/>
    <col min="14337" max="14337" width="0.875" style="5" customWidth="1"/>
    <col min="14338" max="14338" width="16.125" style="5" customWidth="1"/>
    <col min="14339" max="14339" width="0.875" style="5" customWidth="1"/>
    <col min="14340" max="14340" width="9.625" style="5" customWidth="1"/>
    <col min="14341" max="14341" width="6.625" style="5" customWidth="1"/>
    <col min="14342" max="14342" width="9.625" style="5" customWidth="1"/>
    <col min="14343" max="14343" width="6.625" style="5" customWidth="1"/>
    <col min="14344" max="14344" width="9.625" style="5" customWidth="1"/>
    <col min="14345" max="14345" width="6.625" style="5" customWidth="1"/>
    <col min="14346" max="14346" width="9.625" style="5" customWidth="1"/>
    <col min="14347" max="14347" width="6.625" style="5" customWidth="1"/>
    <col min="14348" max="14592" width="9" style="5"/>
    <col min="14593" max="14593" width="0.875" style="5" customWidth="1"/>
    <col min="14594" max="14594" width="16.125" style="5" customWidth="1"/>
    <col min="14595" max="14595" width="0.875" style="5" customWidth="1"/>
    <col min="14596" max="14596" width="9.625" style="5" customWidth="1"/>
    <col min="14597" max="14597" width="6.625" style="5" customWidth="1"/>
    <col min="14598" max="14598" width="9.625" style="5" customWidth="1"/>
    <col min="14599" max="14599" width="6.625" style="5" customWidth="1"/>
    <col min="14600" max="14600" width="9.625" style="5" customWidth="1"/>
    <col min="14601" max="14601" width="6.625" style="5" customWidth="1"/>
    <col min="14602" max="14602" width="9.625" style="5" customWidth="1"/>
    <col min="14603" max="14603" width="6.625" style="5" customWidth="1"/>
    <col min="14604" max="14848" width="9" style="5"/>
    <col min="14849" max="14849" width="0.875" style="5" customWidth="1"/>
    <col min="14850" max="14850" width="16.125" style="5" customWidth="1"/>
    <col min="14851" max="14851" width="0.875" style="5" customWidth="1"/>
    <col min="14852" max="14852" width="9.625" style="5" customWidth="1"/>
    <col min="14853" max="14853" width="6.625" style="5" customWidth="1"/>
    <col min="14854" max="14854" width="9.625" style="5" customWidth="1"/>
    <col min="14855" max="14855" width="6.625" style="5" customWidth="1"/>
    <col min="14856" max="14856" width="9.625" style="5" customWidth="1"/>
    <col min="14857" max="14857" width="6.625" style="5" customWidth="1"/>
    <col min="14858" max="14858" width="9.625" style="5" customWidth="1"/>
    <col min="14859" max="14859" width="6.625" style="5" customWidth="1"/>
    <col min="14860" max="15104" width="9" style="5"/>
    <col min="15105" max="15105" width="0.875" style="5" customWidth="1"/>
    <col min="15106" max="15106" width="16.125" style="5" customWidth="1"/>
    <col min="15107" max="15107" width="0.875" style="5" customWidth="1"/>
    <col min="15108" max="15108" width="9.625" style="5" customWidth="1"/>
    <col min="15109" max="15109" width="6.625" style="5" customWidth="1"/>
    <col min="15110" max="15110" width="9.625" style="5" customWidth="1"/>
    <col min="15111" max="15111" width="6.625" style="5" customWidth="1"/>
    <col min="15112" max="15112" width="9.625" style="5" customWidth="1"/>
    <col min="15113" max="15113" width="6.625" style="5" customWidth="1"/>
    <col min="15114" max="15114" width="9.625" style="5" customWidth="1"/>
    <col min="15115" max="15115" width="6.625" style="5" customWidth="1"/>
    <col min="15116" max="15360" width="9" style="5"/>
    <col min="15361" max="15361" width="0.875" style="5" customWidth="1"/>
    <col min="15362" max="15362" width="16.125" style="5" customWidth="1"/>
    <col min="15363" max="15363" width="0.875" style="5" customWidth="1"/>
    <col min="15364" max="15364" width="9.625" style="5" customWidth="1"/>
    <col min="15365" max="15365" width="6.625" style="5" customWidth="1"/>
    <col min="15366" max="15366" width="9.625" style="5" customWidth="1"/>
    <col min="15367" max="15367" width="6.625" style="5" customWidth="1"/>
    <col min="15368" max="15368" width="9.625" style="5" customWidth="1"/>
    <col min="15369" max="15369" width="6.625" style="5" customWidth="1"/>
    <col min="15370" max="15370" width="9.625" style="5" customWidth="1"/>
    <col min="15371" max="15371" width="6.625" style="5" customWidth="1"/>
    <col min="15372" max="15616" width="9" style="5"/>
    <col min="15617" max="15617" width="0.875" style="5" customWidth="1"/>
    <col min="15618" max="15618" width="16.125" style="5" customWidth="1"/>
    <col min="15619" max="15619" width="0.875" style="5" customWidth="1"/>
    <col min="15620" max="15620" width="9.625" style="5" customWidth="1"/>
    <col min="15621" max="15621" width="6.625" style="5" customWidth="1"/>
    <col min="15622" max="15622" width="9.625" style="5" customWidth="1"/>
    <col min="15623" max="15623" width="6.625" style="5" customWidth="1"/>
    <col min="15624" max="15624" width="9.625" style="5" customWidth="1"/>
    <col min="15625" max="15625" width="6.625" style="5" customWidth="1"/>
    <col min="15626" max="15626" width="9.625" style="5" customWidth="1"/>
    <col min="15627" max="15627" width="6.625" style="5" customWidth="1"/>
    <col min="15628" max="15872" width="9" style="5"/>
    <col min="15873" max="15873" width="0.875" style="5" customWidth="1"/>
    <col min="15874" max="15874" width="16.125" style="5" customWidth="1"/>
    <col min="15875" max="15875" width="0.875" style="5" customWidth="1"/>
    <col min="15876" max="15876" width="9.625" style="5" customWidth="1"/>
    <col min="15877" max="15877" width="6.625" style="5" customWidth="1"/>
    <col min="15878" max="15878" width="9.625" style="5" customWidth="1"/>
    <col min="15879" max="15879" width="6.625" style="5" customWidth="1"/>
    <col min="15880" max="15880" width="9.625" style="5" customWidth="1"/>
    <col min="15881" max="15881" width="6.625" style="5" customWidth="1"/>
    <col min="15882" max="15882" width="9.625" style="5" customWidth="1"/>
    <col min="15883" max="15883" width="6.625" style="5" customWidth="1"/>
    <col min="15884" max="16128" width="9" style="5"/>
    <col min="16129" max="16129" width="0.875" style="5" customWidth="1"/>
    <col min="16130" max="16130" width="16.125" style="5" customWidth="1"/>
    <col min="16131" max="16131" width="0.875" style="5" customWidth="1"/>
    <col min="16132" max="16132" width="9.625" style="5" customWidth="1"/>
    <col min="16133" max="16133" width="6.625" style="5" customWidth="1"/>
    <col min="16134" max="16134" width="9.625" style="5" customWidth="1"/>
    <col min="16135" max="16135" width="6.625" style="5" customWidth="1"/>
    <col min="16136" max="16136" width="9.625" style="5" customWidth="1"/>
    <col min="16137" max="16137" width="6.625" style="5" customWidth="1"/>
    <col min="16138" max="16138" width="9.625" style="5" customWidth="1"/>
    <col min="16139" max="16139" width="6.625" style="5" customWidth="1"/>
    <col min="16140" max="16384" width="9" style="5"/>
  </cols>
  <sheetData>
    <row r="1" spans="1:12" ht="14.25" customHeight="1" x14ac:dyDescent="0.4">
      <c r="A1" s="1" t="s">
        <v>0</v>
      </c>
      <c r="B1" s="2"/>
      <c r="C1" s="2"/>
    </row>
    <row r="2" spans="1:12" ht="18" customHeight="1" x14ac:dyDescent="0.4">
      <c r="B2" s="1" t="s">
        <v>1</v>
      </c>
      <c r="C2" s="6"/>
    </row>
    <row r="4" spans="1:12" ht="9.75" customHeight="1" x14ac:dyDescent="0.4">
      <c r="F4" s="5"/>
      <c r="H4" s="5"/>
      <c r="J4" s="3"/>
      <c r="K4" s="7" t="s">
        <v>2</v>
      </c>
      <c r="L4" s="3"/>
    </row>
    <row r="5" spans="1:12" ht="2.1" customHeight="1" thickBot="1" x14ac:dyDescent="0.45">
      <c r="F5" s="5"/>
      <c r="H5" s="5"/>
      <c r="J5" s="3"/>
      <c r="K5" s="7"/>
      <c r="L5" s="3"/>
    </row>
    <row r="6" spans="1:12" ht="15" customHeight="1" x14ac:dyDescent="0.15">
      <c r="A6" s="8"/>
      <c r="B6" s="9" t="s">
        <v>3</v>
      </c>
      <c r="C6" s="9"/>
      <c r="D6" s="943" t="s">
        <v>4</v>
      </c>
      <c r="E6" s="944"/>
      <c r="F6" s="943">
        <v>31</v>
      </c>
      <c r="G6" s="945"/>
      <c r="H6" s="946" t="s">
        <v>5</v>
      </c>
      <c r="I6" s="947"/>
      <c r="J6" s="943" t="s">
        <v>6</v>
      </c>
      <c r="K6" s="945"/>
      <c r="L6" s="3"/>
    </row>
    <row r="7" spans="1:12" ht="12" customHeight="1" x14ac:dyDescent="0.4">
      <c r="A7" s="10"/>
      <c r="B7" s="11" t="s">
        <v>7</v>
      </c>
      <c r="C7" s="11"/>
      <c r="D7" s="12"/>
      <c r="E7" s="13" t="s">
        <v>8</v>
      </c>
      <c r="F7" s="14"/>
      <c r="G7" s="15" t="s">
        <v>8</v>
      </c>
      <c r="H7" s="35"/>
      <c r="I7" s="36" t="s">
        <v>8</v>
      </c>
      <c r="J7" s="14"/>
      <c r="K7" s="15" t="s">
        <v>8</v>
      </c>
      <c r="L7" s="3"/>
    </row>
    <row r="8" spans="1:12" ht="6" customHeight="1" x14ac:dyDescent="0.4">
      <c r="D8" s="16"/>
      <c r="E8" s="17"/>
      <c r="F8" s="18"/>
      <c r="G8" s="18"/>
      <c r="H8" s="37"/>
      <c r="I8" s="37"/>
      <c r="J8" s="18"/>
      <c r="K8" s="18"/>
      <c r="L8" s="3"/>
    </row>
    <row r="9" spans="1:12" ht="13.5" customHeight="1" x14ac:dyDescent="0.4">
      <c r="B9" s="19" t="s">
        <v>9</v>
      </c>
      <c r="C9" s="20"/>
      <c r="D9" s="21">
        <v>165561</v>
      </c>
      <c r="E9" s="22">
        <v>100</v>
      </c>
      <c r="F9" s="23">
        <f t="shared" ref="F9:K9" si="0">SUM(F11:F13)</f>
        <v>165615</v>
      </c>
      <c r="G9" s="24">
        <f t="shared" si="0"/>
        <v>100</v>
      </c>
      <c r="H9" s="38">
        <f t="shared" si="0"/>
        <v>165615</v>
      </c>
      <c r="I9" s="39">
        <f t="shared" si="0"/>
        <v>100</v>
      </c>
      <c r="J9" s="23">
        <f t="shared" si="0"/>
        <v>11759449</v>
      </c>
      <c r="K9" s="24">
        <f t="shared" si="0"/>
        <v>100</v>
      </c>
      <c r="L9" s="3"/>
    </row>
    <row r="10" spans="1:12" ht="6" customHeight="1" x14ac:dyDescent="0.4">
      <c r="B10" s="19"/>
      <c r="C10" s="20"/>
      <c r="D10" s="21"/>
      <c r="E10" s="22"/>
      <c r="F10" s="23"/>
      <c r="G10" s="24"/>
      <c r="H10" s="38"/>
      <c r="I10" s="39"/>
      <c r="J10" s="25"/>
      <c r="K10" s="24"/>
      <c r="L10" s="3"/>
    </row>
    <row r="11" spans="1:12" ht="12" customHeight="1" x14ac:dyDescent="0.4">
      <c r="B11" s="19" t="s">
        <v>10</v>
      </c>
      <c r="C11" s="20"/>
      <c r="D11" s="21">
        <v>10279</v>
      </c>
      <c r="E11" s="26">
        <v>6.2085877712746358</v>
      </c>
      <c r="F11" s="23">
        <v>10279</v>
      </c>
      <c r="G11" s="34">
        <f>F11/F$9*100</f>
        <v>6.2065634151495939</v>
      </c>
      <c r="H11" s="38">
        <v>10279</v>
      </c>
      <c r="I11" s="40">
        <f>H11/H$9*100</f>
        <v>6.2065634151495939</v>
      </c>
      <c r="J11" s="23">
        <v>166999</v>
      </c>
      <c r="K11" s="24">
        <f>J11/J$9*100</f>
        <v>1.4201260620289267</v>
      </c>
      <c r="L11" s="3"/>
    </row>
    <row r="12" spans="1:12" ht="12" customHeight="1" x14ac:dyDescent="0.4">
      <c r="B12" s="19" t="s">
        <v>11</v>
      </c>
      <c r="C12" s="20"/>
      <c r="D12" s="21">
        <v>24879</v>
      </c>
      <c r="E12" s="26">
        <v>15.027089713157086</v>
      </c>
      <c r="F12" s="23">
        <v>24879</v>
      </c>
      <c r="G12" s="34">
        <f>F12/F$9*100</f>
        <v>15.022190019020016</v>
      </c>
      <c r="H12" s="38">
        <v>24880</v>
      </c>
      <c r="I12" s="40">
        <f>H12/H$9*100</f>
        <v>15.022793829061376</v>
      </c>
      <c r="J12" s="23">
        <v>892465</v>
      </c>
      <c r="K12" s="24">
        <f>J12/J$9*100</f>
        <v>7.589343684385212</v>
      </c>
      <c r="L12" s="3"/>
    </row>
    <row r="13" spans="1:12" ht="12" customHeight="1" x14ac:dyDescent="0.4">
      <c r="B13" s="19" t="s">
        <v>12</v>
      </c>
      <c r="C13" s="20"/>
      <c r="D13" s="21">
        <v>130403</v>
      </c>
      <c r="E13" s="26">
        <v>78.764322515568281</v>
      </c>
      <c r="F13" s="23">
        <v>130457</v>
      </c>
      <c r="G13" s="34">
        <f>F13/F$9*100</f>
        <v>78.771246565830381</v>
      </c>
      <c r="H13" s="38">
        <v>130456</v>
      </c>
      <c r="I13" s="40">
        <f>H13/H$9*100</f>
        <v>78.770642755789027</v>
      </c>
      <c r="J13" s="23">
        <v>10699985</v>
      </c>
      <c r="K13" s="24">
        <f>J13/J$9*100</f>
        <v>90.99053025358586</v>
      </c>
      <c r="L13" s="3"/>
    </row>
    <row r="14" spans="1:12" ht="6" customHeight="1" thickBot="1" x14ac:dyDescent="0.45">
      <c r="A14" s="27"/>
      <c r="B14" s="27"/>
      <c r="C14" s="27"/>
      <c r="D14" s="28"/>
      <c r="E14" s="29"/>
      <c r="F14" s="33"/>
      <c r="G14" s="33"/>
      <c r="H14" s="41"/>
      <c r="I14" s="41"/>
      <c r="J14" s="30"/>
      <c r="K14" s="30"/>
      <c r="L14" s="3"/>
    </row>
    <row r="15" spans="1:12" ht="2.1" customHeight="1" x14ac:dyDescent="0.4">
      <c r="F15" s="5"/>
      <c r="H15" s="5"/>
      <c r="J15" s="3"/>
      <c r="K15" s="3"/>
      <c r="L15" s="3"/>
    </row>
    <row r="16" spans="1:12" x14ac:dyDescent="0.4">
      <c r="A16" s="5" t="s">
        <v>13</v>
      </c>
      <c r="F16" s="5"/>
      <c r="H16" s="5"/>
      <c r="J16" s="3"/>
      <c r="K16" s="7" t="s">
        <v>14</v>
      </c>
      <c r="L16" s="3"/>
    </row>
    <row r="17" spans="1:12" ht="6" customHeight="1" x14ac:dyDescent="0.4">
      <c r="F17" s="5"/>
      <c r="H17" s="5"/>
      <c r="J17" s="3"/>
      <c r="K17" s="3"/>
      <c r="L17" s="3"/>
    </row>
    <row r="18" spans="1:12" ht="18" customHeight="1" x14ac:dyDescent="0.4">
      <c r="B18" s="31" t="s">
        <v>15</v>
      </c>
      <c r="C18" s="32"/>
      <c r="F18" s="5"/>
      <c r="H18" s="5"/>
      <c r="J18" s="3"/>
      <c r="K18" s="3"/>
      <c r="L18" s="3"/>
    </row>
    <row r="19" spans="1:12" x14ac:dyDescent="0.4">
      <c r="F19" s="5"/>
      <c r="H19" s="5"/>
      <c r="J19" s="3"/>
      <c r="K19" s="3"/>
      <c r="L19" s="3"/>
    </row>
    <row r="20" spans="1:12" ht="9.75" customHeight="1" x14ac:dyDescent="0.4">
      <c r="F20" s="5"/>
      <c r="H20" s="5"/>
      <c r="J20" s="3"/>
      <c r="K20" s="7" t="s">
        <v>16</v>
      </c>
      <c r="L20" s="3"/>
    </row>
    <row r="21" spans="1:12" ht="2.1" customHeight="1" thickBot="1" x14ac:dyDescent="0.45">
      <c r="F21" s="5"/>
      <c r="H21" s="5"/>
      <c r="J21" s="3"/>
      <c r="K21" s="7"/>
      <c r="L21" s="3"/>
    </row>
    <row r="22" spans="1:12" ht="15" customHeight="1" x14ac:dyDescent="0.15">
      <c r="A22" s="8"/>
      <c r="B22" s="9" t="s">
        <v>3</v>
      </c>
      <c r="C22" s="9"/>
      <c r="D22" s="943" t="s">
        <v>4</v>
      </c>
      <c r="E22" s="944"/>
      <c r="F22" s="943">
        <v>31</v>
      </c>
      <c r="G22" s="945"/>
      <c r="H22" s="946" t="s">
        <v>17</v>
      </c>
      <c r="I22" s="947"/>
      <c r="J22" s="943" t="s">
        <v>6</v>
      </c>
      <c r="K22" s="945"/>
      <c r="L22" s="3"/>
    </row>
    <row r="23" spans="1:12" ht="12" customHeight="1" x14ac:dyDescent="0.4">
      <c r="A23" s="10"/>
      <c r="B23" s="11" t="s">
        <v>7</v>
      </c>
      <c r="C23" s="11"/>
      <c r="D23" s="12"/>
      <c r="E23" s="13" t="s">
        <v>8</v>
      </c>
      <c r="F23" s="14"/>
      <c r="G23" s="15" t="s">
        <v>8</v>
      </c>
      <c r="H23" s="35"/>
      <c r="I23" s="36" t="s">
        <v>8</v>
      </c>
      <c r="J23" s="14"/>
      <c r="K23" s="15" t="s">
        <v>8</v>
      </c>
      <c r="L23" s="3"/>
    </row>
    <row r="24" spans="1:12" ht="6" customHeight="1" x14ac:dyDescent="0.4">
      <c r="D24" s="16"/>
      <c r="E24" s="17"/>
      <c r="F24" s="18"/>
      <c r="G24" s="18"/>
      <c r="H24" s="37"/>
      <c r="I24" s="37"/>
      <c r="J24" s="18"/>
      <c r="K24" s="18"/>
      <c r="L24" s="3"/>
    </row>
    <row r="25" spans="1:12" ht="13.5" customHeight="1" x14ac:dyDescent="0.4">
      <c r="B25" s="19" t="s">
        <v>9</v>
      </c>
      <c r="C25" s="20"/>
      <c r="D25" s="21">
        <v>2550768</v>
      </c>
      <c r="E25" s="22">
        <v>100</v>
      </c>
      <c r="F25" s="23">
        <f t="shared" ref="F25:K25" si="1">SUM(F27:F29)</f>
        <v>2551187</v>
      </c>
      <c r="G25" s="24">
        <f t="shared" si="1"/>
        <v>100</v>
      </c>
      <c r="H25" s="38">
        <f t="shared" si="1"/>
        <v>2554154</v>
      </c>
      <c r="I25" s="39">
        <f t="shared" si="1"/>
        <v>100</v>
      </c>
      <c r="J25" s="23">
        <f t="shared" si="1"/>
        <v>97612796</v>
      </c>
      <c r="K25" s="24">
        <f t="shared" si="1"/>
        <v>100</v>
      </c>
      <c r="L25" s="3"/>
    </row>
    <row r="26" spans="1:12" ht="6" customHeight="1" x14ac:dyDescent="0.4">
      <c r="B26" s="19"/>
      <c r="C26" s="20"/>
      <c r="D26" s="21"/>
      <c r="E26" s="22"/>
      <c r="F26" s="23"/>
      <c r="G26" s="24"/>
      <c r="H26" s="38"/>
      <c r="I26" s="39"/>
      <c r="J26" s="23"/>
      <c r="K26" s="24"/>
      <c r="L26" s="3"/>
    </row>
    <row r="27" spans="1:12" ht="12" customHeight="1" x14ac:dyDescent="0.4">
      <c r="B27" s="19" t="s">
        <v>10</v>
      </c>
      <c r="C27" s="20"/>
      <c r="D27" s="21">
        <v>399747</v>
      </c>
      <c r="E27" s="26">
        <v>15.671633014056944</v>
      </c>
      <c r="F27" s="23">
        <v>399747</v>
      </c>
      <c r="G27" s="34">
        <f>F27/F$25*100</f>
        <v>15.669059147761413</v>
      </c>
      <c r="H27" s="38">
        <v>399747</v>
      </c>
      <c r="I27" s="40">
        <f>H27/H$25*100</f>
        <v>15.650857387612493</v>
      </c>
      <c r="J27" s="23">
        <v>5539606</v>
      </c>
      <c r="K27" s="24">
        <f>J27/J$25*100</f>
        <v>5.6750817792372219</v>
      </c>
      <c r="L27" s="3"/>
    </row>
    <row r="28" spans="1:12" ht="12" customHeight="1" x14ac:dyDescent="0.4">
      <c r="B28" s="19" t="s">
        <v>11</v>
      </c>
      <c r="C28" s="20"/>
      <c r="D28" s="21">
        <v>834498</v>
      </c>
      <c r="E28" s="26">
        <v>32.715558608230936</v>
      </c>
      <c r="F28" s="23">
        <v>834241</v>
      </c>
      <c r="G28" s="34">
        <f>F28/F$25*100</f>
        <v>32.700111751902156</v>
      </c>
      <c r="H28" s="38">
        <v>837299</v>
      </c>
      <c r="I28" s="40">
        <f>H28/H$25*100</f>
        <v>32.781852621259326</v>
      </c>
      <c r="J28" s="23">
        <v>21515475</v>
      </c>
      <c r="K28" s="24">
        <f>J28/J$25*100</f>
        <v>22.041654251969177</v>
      </c>
      <c r="L28" s="3"/>
    </row>
    <row r="29" spans="1:12" ht="12" customHeight="1" x14ac:dyDescent="0.4">
      <c r="B29" s="19" t="s">
        <v>12</v>
      </c>
      <c r="C29" s="20"/>
      <c r="D29" s="21">
        <v>1316523</v>
      </c>
      <c r="E29" s="26">
        <v>51.612808377712128</v>
      </c>
      <c r="F29" s="23">
        <v>1317199</v>
      </c>
      <c r="G29" s="34">
        <f>F29/F$25*100</f>
        <v>51.630829100336427</v>
      </c>
      <c r="H29" s="38">
        <v>1317108</v>
      </c>
      <c r="I29" s="40">
        <f>H29/H$25*100</f>
        <v>51.56728999112817</v>
      </c>
      <c r="J29" s="23">
        <v>70557715</v>
      </c>
      <c r="K29" s="24">
        <f>J29/J$25*100</f>
        <v>72.283263968793605</v>
      </c>
      <c r="L29" s="3"/>
    </row>
    <row r="30" spans="1:12" ht="6" customHeight="1" thickBot="1" x14ac:dyDescent="0.45">
      <c r="A30" s="27"/>
      <c r="B30" s="27"/>
      <c r="C30" s="27"/>
      <c r="D30" s="28"/>
      <c r="E30" s="29"/>
      <c r="F30" s="33"/>
      <c r="G30" s="33"/>
      <c r="H30" s="41"/>
      <c r="I30" s="41"/>
      <c r="J30" s="33"/>
      <c r="K30" s="33"/>
      <c r="L30" s="3"/>
    </row>
    <row r="31" spans="1:12" ht="2.1" customHeight="1" x14ac:dyDescent="0.4">
      <c r="F31" s="5"/>
      <c r="H31" s="5"/>
      <c r="J31" s="3"/>
      <c r="K31" s="3"/>
      <c r="L31" s="3"/>
    </row>
    <row r="32" spans="1:12" x14ac:dyDescent="0.4">
      <c r="A32" s="5" t="s">
        <v>13</v>
      </c>
      <c r="F32" s="5"/>
      <c r="H32" s="5"/>
      <c r="J32" s="3"/>
      <c r="K32" s="7" t="s">
        <v>14</v>
      </c>
      <c r="L32" s="3"/>
    </row>
    <row r="33" spans="10:12" x14ac:dyDescent="0.4">
      <c r="J33" s="3"/>
      <c r="K33" s="3"/>
      <c r="L33" s="3"/>
    </row>
    <row r="34" spans="10:12" x14ac:dyDescent="0.4">
      <c r="J34" s="3"/>
      <c r="K34" s="3"/>
    </row>
  </sheetData>
  <mergeCells count="8">
    <mergeCell ref="D6:E6"/>
    <mergeCell ref="F6:G6"/>
    <mergeCell ref="H6:I6"/>
    <mergeCell ref="J6:K6"/>
    <mergeCell ref="D22:E22"/>
    <mergeCell ref="F22:G22"/>
    <mergeCell ref="H22:I22"/>
    <mergeCell ref="J22:K22"/>
  </mergeCells>
  <phoneticPr fontId="3"/>
  <pageMargins left="0.70866141732283472" right="0.62992125984251968" top="1.3385826771653544" bottom="0.59055118110236227" header="0.27559055118110237" footer="0.51181102362204722"/>
  <pageSetup paperSize="9" scale="87" fitToHeight="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  <pageSetUpPr fitToPage="1"/>
  </sheetPr>
  <dimension ref="A1:I71"/>
  <sheetViews>
    <sheetView showGridLines="0" zoomScaleNormal="100" workbookViewId="0"/>
  </sheetViews>
  <sheetFormatPr defaultColWidth="6.125" defaultRowHeight="10.5" x14ac:dyDescent="0.4"/>
  <cols>
    <col min="1" max="1" width="16.625" style="174" customWidth="1"/>
    <col min="2" max="2" width="15.625" style="174" customWidth="1"/>
    <col min="3" max="3" width="8.625" style="174" customWidth="1"/>
    <col min="4" max="4" width="16.625" style="174" customWidth="1"/>
    <col min="5" max="5" width="15.625" style="174" customWidth="1"/>
    <col min="6" max="6" width="8.625" style="174" customWidth="1"/>
    <col min="7" max="16384" width="6.125" style="174"/>
  </cols>
  <sheetData>
    <row r="1" spans="1:9" ht="12" customHeight="1" x14ac:dyDescent="0.4">
      <c r="A1" s="273" t="s">
        <v>124</v>
      </c>
      <c r="F1" s="176"/>
      <c r="G1" s="176"/>
    </row>
    <row r="2" spans="1:9" ht="12" customHeight="1" x14ac:dyDescent="0.4"/>
    <row r="3" spans="1:9" x14ac:dyDescent="0.4">
      <c r="A3" s="274" t="s">
        <v>125</v>
      </c>
      <c r="E3" s="173"/>
      <c r="F3" s="275" t="s">
        <v>126</v>
      </c>
      <c r="G3" s="276"/>
      <c r="H3" s="277"/>
      <c r="I3" s="276"/>
    </row>
    <row r="4" spans="1:9" ht="2.1" customHeight="1" thickBot="1" x14ac:dyDescent="0.45">
      <c r="E4" s="173"/>
      <c r="F4" s="133"/>
      <c r="G4" s="276"/>
      <c r="H4" s="277"/>
      <c r="I4" s="276"/>
    </row>
    <row r="5" spans="1:9" ht="12" customHeight="1" x14ac:dyDescent="0.4">
      <c r="A5" s="278" t="s">
        <v>127</v>
      </c>
      <c r="B5" s="279" t="s">
        <v>128</v>
      </c>
      <c r="C5" s="278" t="s">
        <v>129</v>
      </c>
      <c r="D5" s="280" t="s">
        <v>127</v>
      </c>
      <c r="E5" s="281" t="s">
        <v>128</v>
      </c>
      <c r="F5" s="282" t="s">
        <v>129</v>
      </c>
      <c r="G5" s="283"/>
    </row>
    <row r="6" spans="1:9" ht="12" customHeight="1" x14ac:dyDescent="0.4">
      <c r="A6" s="284" t="s">
        <v>130</v>
      </c>
      <c r="B6" s="285" t="s">
        <v>131</v>
      </c>
      <c r="C6" s="286" t="s">
        <v>132</v>
      </c>
      <c r="D6" s="287" t="s">
        <v>133</v>
      </c>
      <c r="E6" s="1041" t="s">
        <v>134</v>
      </c>
      <c r="F6" s="128" t="s">
        <v>135</v>
      </c>
    </row>
    <row r="7" spans="1:9" ht="12" customHeight="1" x14ac:dyDescent="0.4">
      <c r="A7" s="284" t="s">
        <v>136</v>
      </c>
      <c r="B7" s="285" t="s">
        <v>137</v>
      </c>
      <c r="C7" s="286" t="s">
        <v>132</v>
      </c>
      <c r="D7" s="288"/>
      <c r="E7" s="1041"/>
      <c r="F7" s="132"/>
    </row>
    <row r="8" spans="1:9" ht="12" customHeight="1" x14ac:dyDescent="0.4">
      <c r="A8" s="289" t="s">
        <v>138</v>
      </c>
      <c r="B8" s="285" t="s">
        <v>139</v>
      </c>
      <c r="C8" s="286" t="s">
        <v>132</v>
      </c>
      <c r="D8" s="287" t="s">
        <v>140</v>
      </c>
      <c r="E8" s="290" t="s">
        <v>141</v>
      </c>
      <c r="F8" s="128" t="s">
        <v>135</v>
      </c>
    </row>
    <row r="9" spans="1:9" ht="12" customHeight="1" x14ac:dyDescent="0.4">
      <c r="A9" s="284" t="s">
        <v>142</v>
      </c>
      <c r="B9" s="285" t="s">
        <v>143</v>
      </c>
      <c r="C9" s="286" t="s">
        <v>132</v>
      </c>
      <c r="D9" s="287" t="s">
        <v>144</v>
      </c>
      <c r="E9" s="290" t="s">
        <v>145</v>
      </c>
      <c r="F9" s="128" t="s">
        <v>135</v>
      </c>
    </row>
    <row r="10" spans="1:9" ht="12" customHeight="1" x14ac:dyDescent="0.4">
      <c r="A10" s="1040" t="s">
        <v>146</v>
      </c>
      <c r="B10" s="285" t="s">
        <v>147</v>
      </c>
      <c r="C10" s="286" t="s">
        <v>132</v>
      </c>
      <c r="D10" s="287" t="s">
        <v>148</v>
      </c>
      <c r="E10" s="1041" t="s">
        <v>149</v>
      </c>
      <c r="F10" s="128" t="s">
        <v>135</v>
      </c>
    </row>
    <row r="11" spans="1:9" ht="12" customHeight="1" x14ac:dyDescent="0.4">
      <c r="A11" s="1040"/>
      <c r="B11" s="285"/>
      <c r="C11" s="291"/>
      <c r="D11" s="288"/>
      <c r="E11" s="1041"/>
      <c r="F11" s="132"/>
    </row>
    <row r="12" spans="1:9" ht="12" customHeight="1" x14ac:dyDescent="0.4">
      <c r="A12" s="284" t="s">
        <v>150</v>
      </c>
      <c r="B12" s="285" t="s">
        <v>151</v>
      </c>
      <c r="C12" s="286" t="s">
        <v>132</v>
      </c>
      <c r="D12" s="287" t="s">
        <v>152</v>
      </c>
      <c r="E12" s="1041" t="s">
        <v>153</v>
      </c>
      <c r="F12" s="128" t="s">
        <v>135</v>
      </c>
    </row>
    <row r="13" spans="1:9" ht="12" customHeight="1" x14ac:dyDescent="0.4">
      <c r="A13" s="284" t="s">
        <v>154</v>
      </c>
      <c r="B13" s="285" t="s">
        <v>155</v>
      </c>
      <c r="C13" s="286" t="s">
        <v>132</v>
      </c>
      <c r="D13" s="288"/>
      <c r="E13" s="1041"/>
      <c r="F13" s="132"/>
    </row>
    <row r="14" spans="1:9" ht="12" customHeight="1" x14ac:dyDescent="0.4">
      <c r="A14" s="284" t="s">
        <v>156</v>
      </c>
      <c r="B14" s="285" t="s">
        <v>157</v>
      </c>
      <c r="C14" s="286" t="s">
        <v>132</v>
      </c>
      <c r="D14" s="287" t="s">
        <v>158</v>
      </c>
      <c r="E14" s="1041" t="s">
        <v>159</v>
      </c>
      <c r="F14" s="128" t="s">
        <v>135</v>
      </c>
    </row>
    <row r="15" spans="1:9" ht="12" customHeight="1" x14ac:dyDescent="0.4">
      <c r="A15" s="284" t="s">
        <v>160</v>
      </c>
      <c r="B15" s="285" t="s">
        <v>157</v>
      </c>
      <c r="C15" s="286" t="s">
        <v>132</v>
      </c>
      <c r="D15" s="288"/>
      <c r="E15" s="1041"/>
      <c r="F15" s="132"/>
    </row>
    <row r="16" spans="1:9" ht="12" customHeight="1" x14ac:dyDescent="0.4">
      <c r="A16" s="284" t="s">
        <v>161</v>
      </c>
      <c r="B16" s="285" t="s">
        <v>157</v>
      </c>
      <c r="C16" s="286" t="s">
        <v>132</v>
      </c>
      <c r="D16" s="287" t="s">
        <v>162</v>
      </c>
      <c r="E16" s="1041" t="s">
        <v>163</v>
      </c>
      <c r="F16" s="128" t="s">
        <v>135</v>
      </c>
    </row>
    <row r="17" spans="1:6" ht="12" customHeight="1" x14ac:dyDescent="0.4">
      <c r="A17" s="284" t="s">
        <v>164</v>
      </c>
      <c r="B17" s="285" t="s">
        <v>157</v>
      </c>
      <c r="C17" s="286" t="s">
        <v>132</v>
      </c>
      <c r="D17" s="288"/>
      <c r="E17" s="1041"/>
      <c r="F17" s="132"/>
    </row>
    <row r="18" spans="1:6" ht="12" customHeight="1" x14ac:dyDescent="0.4">
      <c r="A18" s="284" t="s">
        <v>165</v>
      </c>
      <c r="B18" s="285" t="s">
        <v>157</v>
      </c>
      <c r="C18" s="286" t="s">
        <v>132</v>
      </c>
      <c r="D18" s="287" t="s">
        <v>166</v>
      </c>
      <c r="E18" s="1041" t="s">
        <v>167</v>
      </c>
      <c r="F18" s="128" t="s">
        <v>135</v>
      </c>
    </row>
    <row r="19" spans="1:6" ht="12" customHeight="1" x14ac:dyDescent="0.4">
      <c r="A19" s="284" t="s">
        <v>168</v>
      </c>
      <c r="B19" s="285" t="s">
        <v>157</v>
      </c>
      <c r="C19" s="286" t="s">
        <v>132</v>
      </c>
      <c r="D19" s="288"/>
      <c r="E19" s="1041"/>
      <c r="F19" s="132"/>
    </row>
    <row r="20" spans="1:6" ht="12" customHeight="1" x14ac:dyDescent="0.4">
      <c r="A20" s="284" t="s">
        <v>169</v>
      </c>
      <c r="B20" s="285" t="s">
        <v>170</v>
      </c>
      <c r="C20" s="286" t="s">
        <v>132</v>
      </c>
      <c r="D20" s="287" t="s">
        <v>171</v>
      </c>
      <c r="E20" s="1041" t="s">
        <v>172</v>
      </c>
      <c r="F20" s="128" t="s">
        <v>135</v>
      </c>
    </row>
    <row r="21" spans="1:6" ht="12" customHeight="1" x14ac:dyDescent="0.4">
      <c r="A21" s="1040" t="s">
        <v>173</v>
      </c>
      <c r="B21" s="285" t="s">
        <v>174</v>
      </c>
      <c r="C21" s="286" t="s">
        <v>132</v>
      </c>
      <c r="D21" s="287"/>
      <c r="E21" s="1041"/>
      <c r="F21" s="128"/>
    </row>
    <row r="22" spans="1:6" ht="12" customHeight="1" x14ac:dyDescent="0.4">
      <c r="A22" s="1040"/>
      <c r="B22" s="292"/>
      <c r="C22" s="293"/>
      <c r="D22" s="287" t="s">
        <v>175</v>
      </c>
      <c r="E22" s="1041" t="s">
        <v>176</v>
      </c>
      <c r="F22" s="128" t="s">
        <v>135</v>
      </c>
    </row>
    <row r="23" spans="1:6" ht="12" customHeight="1" x14ac:dyDescent="0.4">
      <c r="A23" s="284" t="s">
        <v>177</v>
      </c>
      <c r="B23" s="285" t="s">
        <v>178</v>
      </c>
      <c r="C23" s="286" t="s">
        <v>132</v>
      </c>
      <c r="D23" s="288"/>
      <c r="E23" s="1041"/>
      <c r="F23" s="132"/>
    </row>
    <row r="24" spans="1:6" ht="12" customHeight="1" x14ac:dyDescent="0.4">
      <c r="A24" s="284" t="s">
        <v>179</v>
      </c>
      <c r="B24" s="285" t="s">
        <v>180</v>
      </c>
      <c r="C24" s="286" t="s">
        <v>132</v>
      </c>
      <c r="D24" s="287" t="s">
        <v>181</v>
      </c>
      <c r="E24" s="1041" t="s">
        <v>182</v>
      </c>
      <c r="F24" s="128" t="s">
        <v>135</v>
      </c>
    </row>
    <row r="25" spans="1:6" ht="12" customHeight="1" x14ac:dyDescent="0.4">
      <c r="A25" s="284" t="s">
        <v>183</v>
      </c>
      <c r="B25" s="285" t="s">
        <v>184</v>
      </c>
      <c r="C25" s="286" t="s">
        <v>132</v>
      </c>
      <c r="D25" s="288"/>
      <c r="E25" s="1041"/>
      <c r="F25" s="132"/>
    </row>
    <row r="26" spans="1:6" ht="12" customHeight="1" x14ac:dyDescent="0.4">
      <c r="A26" s="284" t="s">
        <v>185</v>
      </c>
      <c r="B26" s="285" t="s">
        <v>186</v>
      </c>
      <c r="C26" s="286" t="s">
        <v>132</v>
      </c>
      <c r="D26" s="287" t="s">
        <v>187</v>
      </c>
      <c r="E26" s="1041" t="s">
        <v>188</v>
      </c>
      <c r="F26" s="128" t="s">
        <v>135</v>
      </c>
    </row>
    <row r="27" spans="1:6" ht="12" customHeight="1" x14ac:dyDescent="0.4">
      <c r="A27" s="284" t="s">
        <v>189</v>
      </c>
      <c r="B27" s="285" t="s">
        <v>190</v>
      </c>
      <c r="C27" s="286" t="s">
        <v>132</v>
      </c>
      <c r="D27" s="288"/>
      <c r="E27" s="1041"/>
      <c r="F27" s="132"/>
    </row>
    <row r="28" spans="1:6" ht="12" customHeight="1" x14ac:dyDescent="0.4">
      <c r="A28" s="284" t="s">
        <v>191</v>
      </c>
      <c r="B28" s="285" t="s">
        <v>192</v>
      </c>
      <c r="C28" s="286" t="s">
        <v>132</v>
      </c>
      <c r="D28" s="287" t="s">
        <v>193</v>
      </c>
      <c r="E28" s="1041" t="s">
        <v>194</v>
      </c>
      <c r="F28" s="128" t="s">
        <v>135</v>
      </c>
    </row>
    <row r="29" spans="1:6" ht="12" customHeight="1" x14ac:dyDescent="0.4">
      <c r="A29" s="284" t="s">
        <v>195</v>
      </c>
      <c r="B29" s="262" t="s">
        <v>196</v>
      </c>
      <c r="C29" s="286" t="s">
        <v>132</v>
      </c>
      <c r="D29" s="288"/>
      <c r="E29" s="1041"/>
      <c r="F29" s="132"/>
    </row>
    <row r="30" spans="1:6" ht="12" customHeight="1" x14ac:dyDescent="0.4">
      <c r="A30" s="284" t="s">
        <v>197</v>
      </c>
      <c r="B30" s="294" t="s">
        <v>198</v>
      </c>
      <c r="C30" s="286" t="s">
        <v>132</v>
      </c>
      <c r="D30" s="287" t="s">
        <v>199</v>
      </c>
      <c r="E30" s="1041" t="s">
        <v>200</v>
      </c>
      <c r="F30" s="128" t="s">
        <v>135</v>
      </c>
    </row>
    <row r="31" spans="1:6" ht="12" customHeight="1" x14ac:dyDescent="0.4">
      <c r="A31" s="284" t="s">
        <v>201</v>
      </c>
      <c r="B31" s="285" t="s">
        <v>202</v>
      </c>
      <c r="C31" s="286" t="s">
        <v>132</v>
      </c>
      <c r="D31" s="288"/>
      <c r="E31" s="1041"/>
      <c r="F31" s="132"/>
    </row>
    <row r="32" spans="1:6" ht="12" customHeight="1" x14ac:dyDescent="0.4">
      <c r="A32" s="284" t="s">
        <v>203</v>
      </c>
      <c r="B32" s="285" t="s">
        <v>204</v>
      </c>
      <c r="C32" s="286" t="s">
        <v>132</v>
      </c>
      <c r="D32" s="287" t="s">
        <v>205</v>
      </c>
      <c r="E32" s="290" t="s">
        <v>206</v>
      </c>
      <c r="F32" s="128" t="s">
        <v>135</v>
      </c>
    </row>
    <row r="33" spans="1:6" ht="12" customHeight="1" x14ac:dyDescent="0.4">
      <c r="A33" s="284" t="s">
        <v>207</v>
      </c>
      <c r="B33" s="285" t="s">
        <v>208</v>
      </c>
      <c r="C33" s="286" t="s">
        <v>132</v>
      </c>
      <c r="D33" s="287" t="s">
        <v>209</v>
      </c>
      <c r="E33" s="1041" t="s">
        <v>210</v>
      </c>
      <c r="F33" s="128" t="s">
        <v>135</v>
      </c>
    </row>
    <row r="34" spans="1:6" ht="12" customHeight="1" x14ac:dyDescent="0.4">
      <c r="A34" s="284" t="s">
        <v>211</v>
      </c>
      <c r="B34" s="285" t="s">
        <v>212</v>
      </c>
      <c r="C34" s="286" t="s">
        <v>132</v>
      </c>
      <c r="D34" s="288"/>
      <c r="E34" s="1041"/>
      <c r="F34" s="132"/>
    </row>
    <row r="35" spans="1:6" ht="12" customHeight="1" x14ac:dyDescent="0.4">
      <c r="A35" s="284" t="s">
        <v>213</v>
      </c>
      <c r="B35" s="285" t="s">
        <v>214</v>
      </c>
      <c r="C35" s="286" t="s">
        <v>132</v>
      </c>
      <c r="D35" s="295"/>
      <c r="E35" s="290"/>
      <c r="F35" s="296"/>
    </row>
    <row r="36" spans="1:6" ht="12" customHeight="1" x14ac:dyDescent="0.4">
      <c r="A36" s="284" t="s">
        <v>215</v>
      </c>
      <c r="B36" s="285" t="s">
        <v>216</v>
      </c>
      <c r="C36" s="286" t="s">
        <v>132</v>
      </c>
      <c r="D36" s="288"/>
      <c r="E36" s="290"/>
      <c r="F36" s="132"/>
    </row>
    <row r="37" spans="1:6" ht="12" customHeight="1" x14ac:dyDescent="0.4">
      <c r="A37" s="284" t="s">
        <v>217</v>
      </c>
      <c r="B37" s="285" t="s">
        <v>218</v>
      </c>
      <c r="C37" s="286" t="s">
        <v>132</v>
      </c>
      <c r="D37" s="288"/>
      <c r="E37" s="290"/>
      <c r="F37" s="173"/>
    </row>
    <row r="38" spans="1:6" ht="12" customHeight="1" x14ac:dyDescent="0.4">
      <c r="A38" s="297" t="s">
        <v>219</v>
      </c>
      <c r="B38" s="298" t="s">
        <v>220</v>
      </c>
      <c r="C38" s="284" t="s">
        <v>132</v>
      </c>
      <c r="D38" s="288"/>
      <c r="E38" s="290"/>
      <c r="F38" s="173"/>
    </row>
    <row r="39" spans="1:6" ht="12" customHeight="1" x14ac:dyDescent="0.4">
      <c r="A39" s="297" t="s">
        <v>221</v>
      </c>
      <c r="B39" s="298" t="s">
        <v>222</v>
      </c>
      <c r="C39" s="284" t="s">
        <v>132</v>
      </c>
      <c r="D39" s="288"/>
      <c r="E39" s="290"/>
      <c r="F39" s="173"/>
    </row>
    <row r="40" spans="1:6" ht="12" customHeight="1" x14ac:dyDescent="0.4">
      <c r="A40" s="297" t="s">
        <v>223</v>
      </c>
      <c r="B40" s="298" t="s">
        <v>224</v>
      </c>
      <c r="C40" s="284" t="s">
        <v>132</v>
      </c>
      <c r="D40" s="288"/>
      <c r="E40" s="290"/>
      <c r="F40" s="173"/>
    </row>
    <row r="41" spans="1:6" ht="12" customHeight="1" x14ac:dyDescent="0.4">
      <c r="A41" s="297" t="s">
        <v>225</v>
      </c>
      <c r="B41" s="298" t="s">
        <v>226</v>
      </c>
      <c r="C41" s="284" t="s">
        <v>132</v>
      </c>
      <c r="D41" s="288"/>
      <c r="E41" s="290"/>
      <c r="F41" s="173"/>
    </row>
    <row r="42" spans="1:6" ht="12" customHeight="1" x14ac:dyDescent="0.4">
      <c r="A42" s="297" t="s">
        <v>227</v>
      </c>
      <c r="B42" s="298" t="s">
        <v>228</v>
      </c>
      <c r="C42" s="284" t="s">
        <v>132</v>
      </c>
      <c r="D42" s="288"/>
      <c r="E42" s="290"/>
      <c r="F42" s="173"/>
    </row>
    <row r="43" spans="1:6" ht="12" customHeight="1" x14ac:dyDescent="0.4">
      <c r="A43" s="297" t="s">
        <v>229</v>
      </c>
      <c r="B43" s="298" t="s">
        <v>230</v>
      </c>
      <c r="C43" s="284" t="s">
        <v>132</v>
      </c>
      <c r="D43" s="288"/>
      <c r="E43" s="290"/>
      <c r="F43" s="173"/>
    </row>
    <row r="44" spans="1:6" ht="21" x14ac:dyDescent="0.4">
      <c r="A44" s="299" t="s">
        <v>231</v>
      </c>
      <c r="B44" s="298" t="s">
        <v>232</v>
      </c>
      <c r="C44" s="284" t="s">
        <v>233</v>
      </c>
      <c r="D44" s="288"/>
      <c r="E44" s="290"/>
      <c r="F44" s="173"/>
    </row>
    <row r="45" spans="1:6" ht="21" x14ac:dyDescent="0.4">
      <c r="A45" s="297" t="s">
        <v>234</v>
      </c>
      <c r="B45" s="300" t="s">
        <v>235</v>
      </c>
      <c r="C45" s="284" t="s">
        <v>135</v>
      </c>
      <c r="D45" s="288"/>
      <c r="E45" s="290"/>
      <c r="F45" s="173"/>
    </row>
    <row r="46" spans="1:6" ht="21" x14ac:dyDescent="0.4">
      <c r="A46" s="297" t="s">
        <v>236</v>
      </c>
      <c r="B46" s="301" t="s">
        <v>237</v>
      </c>
      <c r="C46" s="284" t="s">
        <v>135</v>
      </c>
      <c r="D46" s="288"/>
      <c r="E46" s="290"/>
      <c r="F46" s="173"/>
    </row>
    <row r="47" spans="1:6" ht="21" x14ac:dyDescent="0.4">
      <c r="A47" s="297" t="s">
        <v>238</v>
      </c>
      <c r="B47" s="301" t="s">
        <v>239</v>
      </c>
      <c r="C47" s="284" t="s">
        <v>135</v>
      </c>
      <c r="D47" s="288"/>
      <c r="E47" s="290"/>
      <c r="F47" s="173"/>
    </row>
    <row r="48" spans="1:6" x14ac:dyDescent="0.4">
      <c r="A48" s="302"/>
      <c r="B48" s="303"/>
      <c r="D48" s="288"/>
      <c r="E48" s="290"/>
      <c r="F48" s="173"/>
    </row>
    <row r="49" spans="1:6" ht="12" customHeight="1" thickBot="1" x14ac:dyDescent="0.45">
      <c r="A49" s="304"/>
      <c r="B49" s="305"/>
      <c r="C49" s="306"/>
      <c r="D49" s="307"/>
      <c r="E49" s="308"/>
      <c r="F49" s="309"/>
    </row>
    <row r="50" spans="1:6" x14ac:dyDescent="0.4">
      <c r="A50" s="176"/>
      <c r="B50" s="310"/>
      <c r="C50" s="176"/>
      <c r="D50" s="176"/>
      <c r="E50" s="310"/>
      <c r="F50" s="176"/>
    </row>
    <row r="51" spans="1:6" ht="12" customHeight="1" x14ac:dyDescent="0.15">
      <c r="A51" s="311"/>
      <c r="B51" s="312"/>
      <c r="C51" s="312"/>
    </row>
    <row r="52" spans="1:6" ht="10.5" customHeight="1" x14ac:dyDescent="0.4">
      <c r="A52" s="313" t="s">
        <v>240</v>
      </c>
      <c r="B52" s="312"/>
      <c r="C52" s="312"/>
      <c r="D52" s="314"/>
    </row>
    <row r="53" spans="1:6" ht="2.1" customHeight="1" thickBot="1" x14ac:dyDescent="0.45">
      <c r="A53" s="315"/>
      <c r="B53" s="312"/>
      <c r="C53" s="312"/>
    </row>
    <row r="54" spans="1:6" ht="12" customHeight="1" x14ac:dyDescent="0.4">
      <c r="A54" s="316" t="s">
        <v>127</v>
      </c>
      <c r="B54" s="317" t="s">
        <v>128</v>
      </c>
      <c r="C54" s="318" t="s">
        <v>129</v>
      </c>
    </row>
    <row r="55" spans="1:6" ht="12" customHeight="1" x14ac:dyDescent="0.4">
      <c r="A55" s="319" t="s">
        <v>219</v>
      </c>
      <c r="B55" s="262" t="s">
        <v>220</v>
      </c>
      <c r="C55" s="18" t="s">
        <v>241</v>
      </c>
    </row>
    <row r="56" spans="1:6" ht="12" customHeight="1" thickBot="1" x14ac:dyDescent="0.45">
      <c r="A56" s="320"/>
      <c r="B56" s="321"/>
      <c r="C56" s="322"/>
    </row>
    <row r="57" spans="1:6" ht="11.25" customHeight="1" x14ac:dyDescent="0.4"/>
    <row r="58" spans="1:6" ht="11.25" customHeight="1" x14ac:dyDescent="0.15">
      <c r="A58" s="311" t="s">
        <v>242</v>
      </c>
    </row>
    <row r="59" spans="1:6" ht="11.25" customHeight="1" x14ac:dyDescent="0.4">
      <c r="A59" s="312"/>
      <c r="B59" s="312"/>
      <c r="C59" s="312"/>
    </row>
    <row r="60" spans="1:6" ht="11.25" customHeight="1" x14ac:dyDescent="0.4">
      <c r="A60" s="312"/>
      <c r="B60" s="312"/>
      <c r="C60" s="312"/>
    </row>
    <row r="61" spans="1:6" ht="11.25" customHeight="1" x14ac:dyDescent="0.4"/>
    <row r="62" spans="1:6" ht="11.25" customHeight="1" x14ac:dyDescent="0.4"/>
    <row r="63" spans="1:6" ht="11.25" customHeight="1" x14ac:dyDescent="0.4"/>
    <row r="64" spans="1:6" ht="11.25" customHeight="1" x14ac:dyDescent="0.4"/>
    <row r="65" ht="11.25" customHeight="1" x14ac:dyDescent="0.4"/>
    <row r="66" ht="11.25" customHeight="1" x14ac:dyDescent="0.4"/>
    <row r="67" ht="11.25" customHeight="1" x14ac:dyDescent="0.4"/>
    <row r="68" ht="11.25" customHeight="1" x14ac:dyDescent="0.4"/>
    <row r="69" ht="6" customHeight="1" x14ac:dyDescent="0.4"/>
    <row r="70" ht="3" customHeight="1" x14ac:dyDescent="0.4"/>
    <row r="71" ht="6" customHeight="1" x14ac:dyDescent="0.4"/>
  </sheetData>
  <mergeCells count="15">
    <mergeCell ref="E28:E29"/>
    <mergeCell ref="E30:E31"/>
    <mergeCell ref="E33:E34"/>
    <mergeCell ref="E18:E19"/>
    <mergeCell ref="E20:E21"/>
    <mergeCell ref="A21:A22"/>
    <mergeCell ref="E22:E23"/>
    <mergeCell ref="E24:E25"/>
    <mergeCell ref="E26:E27"/>
    <mergeCell ref="E6:E7"/>
    <mergeCell ref="A10:A11"/>
    <mergeCell ref="E10:E11"/>
    <mergeCell ref="E12:E13"/>
    <mergeCell ref="E14:E15"/>
    <mergeCell ref="E16:E17"/>
  </mergeCells>
  <phoneticPr fontId="3"/>
  <pageMargins left="0.62992125984251968" right="0.59055118110236227" top="0.47244094488188981" bottom="0.39370078740157483" header="0.51181102362204722" footer="0.51181102362204722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O20"/>
  <sheetViews>
    <sheetView showGridLines="0" zoomScaleNormal="100" workbookViewId="0">
      <selection activeCell="B26" sqref="B26"/>
    </sheetView>
  </sheetViews>
  <sheetFormatPr defaultRowHeight="10.5" x14ac:dyDescent="0.4"/>
  <cols>
    <col min="1" max="1" width="0.875" style="5" customWidth="1"/>
    <col min="2" max="2" width="15.625" style="5" customWidth="1"/>
    <col min="3" max="3" width="0.875" style="5" customWidth="1"/>
    <col min="4" max="4" width="7.125" style="5" customWidth="1"/>
    <col min="5" max="5" width="1.625" style="5" customWidth="1"/>
    <col min="6" max="6" width="6.625" style="5" customWidth="1"/>
    <col min="7" max="7" width="7.125" style="5" customWidth="1"/>
    <col min="8" max="8" width="1.625" style="5" customWidth="1"/>
    <col min="9" max="9" width="6.625" style="5" customWidth="1"/>
    <col min="10" max="10" width="7.125" style="368" customWidth="1"/>
    <col min="11" max="11" width="1.625" style="368" customWidth="1"/>
    <col min="12" max="12" width="6.625" style="368" customWidth="1"/>
    <col min="13" max="13" width="8.625" style="369" customWidth="1"/>
    <col min="14" max="14" width="1.625" style="369" customWidth="1"/>
    <col min="15" max="15" width="6.625" style="369" customWidth="1"/>
    <col min="16" max="16384" width="9" style="5"/>
  </cols>
  <sheetData>
    <row r="1" spans="1:15" ht="14.25" customHeight="1" x14ac:dyDescent="0.4">
      <c r="A1" s="323" t="s">
        <v>243</v>
      </c>
      <c r="B1" s="324"/>
      <c r="C1" s="324"/>
      <c r="D1" s="325"/>
      <c r="E1" s="325"/>
      <c r="F1" s="325"/>
      <c r="G1" s="326"/>
      <c r="H1" s="326"/>
      <c r="I1" s="326"/>
      <c r="J1" s="327"/>
      <c r="K1" s="327"/>
      <c r="L1" s="327"/>
      <c r="M1" s="328"/>
      <c r="N1" s="328"/>
      <c r="O1" s="328"/>
    </row>
    <row r="2" spans="1:15" ht="13.5" customHeight="1" x14ac:dyDescent="0.4">
      <c r="A2" s="325"/>
      <c r="B2" s="79" t="s">
        <v>244</v>
      </c>
      <c r="C2" s="80"/>
      <c r="D2" s="329"/>
      <c r="E2" s="329"/>
      <c r="F2" s="329"/>
      <c r="G2" s="81"/>
      <c r="H2" s="81"/>
      <c r="I2" s="81"/>
      <c r="J2" s="330"/>
      <c r="K2" s="330"/>
      <c r="L2" s="330"/>
      <c r="M2" s="331"/>
      <c r="N2" s="1043"/>
      <c r="O2" s="1043"/>
    </row>
    <row r="3" spans="1:15" x14ac:dyDescent="0.4">
      <c r="A3" s="326"/>
      <c r="B3" s="326"/>
      <c r="C3" s="326"/>
      <c r="D3" s="326"/>
      <c r="E3" s="326"/>
      <c r="F3" s="326"/>
      <c r="G3" s="326"/>
      <c r="H3" s="326"/>
      <c r="I3" s="326"/>
      <c r="J3" s="327"/>
      <c r="K3" s="327"/>
      <c r="L3" s="327"/>
      <c r="M3" s="328"/>
      <c r="N3" s="328"/>
      <c r="O3" s="328"/>
    </row>
    <row r="4" spans="1:15" ht="9.75" customHeight="1" x14ac:dyDescent="0.4">
      <c r="A4" s="326"/>
      <c r="B4" s="83"/>
      <c r="C4" s="83"/>
      <c r="D4" s="81"/>
      <c r="E4" s="81"/>
      <c r="F4" s="81"/>
      <c r="G4" s="332"/>
      <c r="H4" s="81"/>
      <c r="I4" s="81"/>
      <c r="J4" s="81"/>
      <c r="K4" s="81"/>
      <c r="L4" s="81"/>
      <c r="M4" s="126"/>
      <c r="N4" s="326"/>
      <c r="O4" s="84" t="s">
        <v>245</v>
      </c>
    </row>
    <row r="5" spans="1:15" ht="2.1" customHeight="1" thickBot="1" x14ac:dyDescent="0.45">
      <c r="A5" s="326"/>
      <c r="B5" s="83"/>
      <c r="C5" s="83"/>
      <c r="D5" s="81"/>
      <c r="E5" s="81"/>
      <c r="F5" s="81"/>
      <c r="G5" s="81"/>
      <c r="H5" s="81"/>
      <c r="I5" s="81"/>
      <c r="J5" s="81"/>
      <c r="K5" s="81"/>
      <c r="L5" s="81"/>
      <c r="M5" s="126"/>
      <c r="N5" s="326"/>
      <c r="O5" s="84"/>
    </row>
    <row r="6" spans="1:15" ht="21" customHeight="1" x14ac:dyDescent="0.4">
      <c r="A6" s="333"/>
      <c r="B6" s="334" t="s">
        <v>246</v>
      </c>
      <c r="C6" s="335"/>
      <c r="D6" s="1044" t="s">
        <v>247</v>
      </c>
      <c r="E6" s="1045"/>
      <c r="F6" s="1046"/>
      <c r="G6" s="1047">
        <v>30</v>
      </c>
      <c r="H6" s="1045"/>
      <c r="I6" s="1046"/>
      <c r="J6" s="1048" t="s">
        <v>248</v>
      </c>
      <c r="K6" s="947"/>
      <c r="L6" s="1049"/>
      <c r="M6" s="1050" t="s">
        <v>249</v>
      </c>
      <c r="N6" s="1051"/>
      <c r="O6" s="1051"/>
    </row>
    <row r="7" spans="1:15" ht="21" customHeight="1" x14ac:dyDescent="0.4">
      <c r="A7" s="336"/>
      <c r="B7" s="337" t="s">
        <v>250</v>
      </c>
      <c r="C7" s="338"/>
      <c r="D7" s="336"/>
      <c r="E7" s="336"/>
      <c r="F7" s="91" t="s">
        <v>251</v>
      </c>
      <c r="G7" s="93"/>
      <c r="H7" s="336"/>
      <c r="I7" s="91" t="s">
        <v>251</v>
      </c>
      <c r="J7" s="35"/>
      <c r="K7" s="339"/>
      <c r="L7" s="340" t="s">
        <v>251</v>
      </c>
      <c r="M7" s="341"/>
      <c r="N7" s="341"/>
      <c r="O7" s="342" t="s">
        <v>251</v>
      </c>
    </row>
    <row r="8" spans="1:15" ht="6" customHeight="1" x14ac:dyDescent="0.4">
      <c r="A8" s="81"/>
      <c r="B8" s="81"/>
      <c r="C8" s="81"/>
      <c r="D8" s="96"/>
      <c r="E8" s="81"/>
      <c r="F8" s="95"/>
      <c r="G8" s="96"/>
      <c r="H8" s="81"/>
      <c r="I8" s="95"/>
      <c r="J8" s="37"/>
      <c r="K8" s="152"/>
      <c r="L8" s="343"/>
      <c r="M8" s="344"/>
      <c r="N8" s="344"/>
      <c r="O8" s="345"/>
    </row>
    <row r="9" spans="1:15" ht="15" customHeight="1" x14ac:dyDescent="0.4">
      <c r="A9" s="81"/>
      <c r="B9" s="346" t="s">
        <v>9</v>
      </c>
      <c r="C9" s="346"/>
      <c r="D9" s="347">
        <f>SUM(D11:D16)</f>
        <v>181</v>
      </c>
      <c r="E9" s="348"/>
      <c r="F9" s="349">
        <v>100</v>
      </c>
      <c r="G9" s="350">
        <f>SUM(G11:G16)</f>
        <v>169</v>
      </c>
      <c r="H9" s="348"/>
      <c r="I9" s="349">
        <v>100</v>
      </c>
      <c r="J9" s="351">
        <f>SUM(J11:J16)</f>
        <v>244</v>
      </c>
      <c r="K9" s="352"/>
      <c r="L9" s="40">
        <f>SUM(L11:L16)</f>
        <v>100</v>
      </c>
      <c r="M9" s="353">
        <f>SUM(M11:M16)</f>
        <v>29039</v>
      </c>
      <c r="N9" s="354"/>
      <c r="O9" s="355">
        <f>SUM(O11:O16)</f>
        <v>99.999999999999986</v>
      </c>
    </row>
    <row r="10" spans="1:15" ht="6" customHeight="1" x14ac:dyDescent="0.4">
      <c r="A10" s="81"/>
      <c r="B10" s="346"/>
      <c r="C10" s="346"/>
      <c r="D10" s="356"/>
      <c r="E10" s="357"/>
      <c r="F10" s="349"/>
      <c r="G10" s="356"/>
      <c r="H10" s="357"/>
      <c r="I10" s="349"/>
      <c r="J10" s="38"/>
      <c r="K10" s="351"/>
      <c r="L10" s="40"/>
      <c r="M10" s="353"/>
      <c r="N10" s="353"/>
      <c r="O10" s="355"/>
    </row>
    <row r="11" spans="1:15" ht="15" customHeight="1" x14ac:dyDescent="0.4">
      <c r="A11" s="81"/>
      <c r="B11" s="346" t="s">
        <v>252</v>
      </c>
      <c r="C11" s="346"/>
      <c r="D11" s="356">
        <v>11</v>
      </c>
      <c r="E11" s="357"/>
      <c r="F11" s="349">
        <v>6.0773480662983426</v>
      </c>
      <c r="G11" s="356">
        <v>6</v>
      </c>
      <c r="H11" s="357"/>
      <c r="I11" s="349">
        <v>3.5502958579881656</v>
      </c>
      <c r="J11" s="38">
        <v>9</v>
      </c>
      <c r="K11" s="351"/>
      <c r="L11" s="40">
        <f t="shared" ref="L11:L16" si="0">J11/J$9*100</f>
        <v>3.6885245901639343</v>
      </c>
      <c r="M11" s="353">
        <v>19863</v>
      </c>
      <c r="N11" s="353"/>
      <c r="O11" s="355">
        <f t="shared" ref="O11:O16" si="1">M11/M$9*100</f>
        <v>68.401115740900167</v>
      </c>
    </row>
    <row r="12" spans="1:15" ht="15" customHeight="1" x14ac:dyDescent="0.4">
      <c r="A12" s="81"/>
      <c r="B12" s="346" t="s">
        <v>253</v>
      </c>
      <c r="C12" s="346"/>
      <c r="D12" s="356">
        <v>7</v>
      </c>
      <c r="E12" s="357"/>
      <c r="F12" s="349">
        <v>3.867403314917127</v>
      </c>
      <c r="G12" s="356">
        <v>7</v>
      </c>
      <c r="H12" s="357"/>
      <c r="I12" s="349">
        <v>4.1420118343195274</v>
      </c>
      <c r="J12" s="38">
        <v>5</v>
      </c>
      <c r="K12" s="351"/>
      <c r="L12" s="40">
        <f t="shared" si="0"/>
        <v>2.0491803278688523</v>
      </c>
      <c r="M12" s="353">
        <v>61</v>
      </c>
      <c r="N12" s="353"/>
      <c r="O12" s="355">
        <f t="shared" si="1"/>
        <v>0.21006232997004026</v>
      </c>
    </row>
    <row r="13" spans="1:15" ht="15" customHeight="1" x14ac:dyDescent="0.4">
      <c r="A13" s="81"/>
      <c r="B13" s="346" t="s">
        <v>254</v>
      </c>
      <c r="C13" s="346"/>
      <c r="D13" s="356">
        <v>57</v>
      </c>
      <c r="E13" s="357"/>
      <c r="F13" s="349">
        <v>31.491712707182316</v>
      </c>
      <c r="G13" s="356">
        <v>42</v>
      </c>
      <c r="H13" s="357"/>
      <c r="I13" s="349">
        <v>24.852071005917161</v>
      </c>
      <c r="J13" s="38">
        <v>50</v>
      </c>
      <c r="K13" s="351"/>
      <c r="L13" s="40">
        <f t="shared" si="0"/>
        <v>20.491803278688526</v>
      </c>
      <c r="M13" s="353">
        <v>2651</v>
      </c>
      <c r="N13" s="353"/>
      <c r="O13" s="355">
        <f t="shared" si="1"/>
        <v>9.1291022418127348</v>
      </c>
    </row>
    <row r="14" spans="1:15" ht="15" customHeight="1" x14ac:dyDescent="0.4">
      <c r="A14" s="81"/>
      <c r="B14" s="346" t="s">
        <v>255</v>
      </c>
      <c r="C14" s="346"/>
      <c r="D14" s="356">
        <v>96</v>
      </c>
      <c r="E14" s="357"/>
      <c r="F14" s="349">
        <v>53.038674033149171</v>
      </c>
      <c r="G14" s="356">
        <v>112</v>
      </c>
      <c r="H14" s="357"/>
      <c r="I14" s="349">
        <v>66.272189349112438</v>
      </c>
      <c r="J14" s="38">
        <v>176</v>
      </c>
      <c r="K14" s="351"/>
      <c r="L14" s="40">
        <f t="shared" si="0"/>
        <v>72.131147540983605</v>
      </c>
      <c r="M14" s="353">
        <v>6140</v>
      </c>
      <c r="N14" s="353"/>
      <c r="O14" s="355">
        <f t="shared" si="1"/>
        <v>21.143978787148317</v>
      </c>
    </row>
    <row r="15" spans="1:15" ht="15" customHeight="1" x14ac:dyDescent="0.4">
      <c r="A15" s="81"/>
      <c r="B15" s="346" t="s">
        <v>256</v>
      </c>
      <c r="C15" s="346"/>
      <c r="D15" s="356">
        <v>0</v>
      </c>
      <c r="E15" s="357"/>
      <c r="F15" s="349">
        <v>0</v>
      </c>
      <c r="G15" s="356">
        <v>0</v>
      </c>
      <c r="H15" s="357"/>
      <c r="I15" s="349">
        <v>0</v>
      </c>
      <c r="J15" s="38">
        <v>0</v>
      </c>
      <c r="K15" s="351"/>
      <c r="L15" s="40">
        <f t="shared" si="0"/>
        <v>0</v>
      </c>
      <c r="M15" s="353">
        <v>9</v>
      </c>
      <c r="N15" s="353"/>
      <c r="O15" s="355">
        <f t="shared" si="1"/>
        <v>3.0992802782464961E-2</v>
      </c>
    </row>
    <row r="16" spans="1:15" ht="15" customHeight="1" x14ac:dyDescent="0.4">
      <c r="A16" s="81"/>
      <c r="B16" s="346" t="s">
        <v>116</v>
      </c>
      <c r="C16" s="346"/>
      <c r="D16" s="356">
        <v>10</v>
      </c>
      <c r="E16" s="357"/>
      <c r="F16" s="349">
        <v>5.5248618784530388</v>
      </c>
      <c r="G16" s="356">
        <v>2</v>
      </c>
      <c r="H16" s="357"/>
      <c r="I16" s="349">
        <v>1.1834319526627219</v>
      </c>
      <c r="J16" s="38">
        <v>4</v>
      </c>
      <c r="K16" s="351"/>
      <c r="L16" s="40">
        <f t="shared" si="0"/>
        <v>1.639344262295082</v>
      </c>
      <c r="M16" s="353">
        <v>315</v>
      </c>
      <c r="N16" s="353"/>
      <c r="O16" s="355">
        <f t="shared" si="1"/>
        <v>1.0847480973862738</v>
      </c>
    </row>
    <row r="17" spans="1:15" ht="3" customHeight="1" thickBot="1" x14ac:dyDescent="0.45">
      <c r="A17" s="358"/>
      <c r="B17" s="358"/>
      <c r="C17" s="359"/>
      <c r="D17" s="358"/>
      <c r="E17" s="358"/>
      <c r="F17" s="360"/>
      <c r="G17" s="361"/>
      <c r="H17" s="358"/>
      <c r="I17" s="360"/>
      <c r="J17" s="41"/>
      <c r="K17" s="167"/>
      <c r="L17" s="362"/>
      <c r="M17" s="363"/>
      <c r="N17" s="363"/>
      <c r="O17" s="364"/>
    </row>
    <row r="18" spans="1:15" ht="3" customHeight="1" x14ac:dyDescent="0.4">
      <c r="A18" s="81"/>
      <c r="B18" s="365"/>
      <c r="C18" s="87"/>
      <c r="D18" s="1042"/>
      <c r="E18" s="1042"/>
      <c r="F18" s="1042"/>
      <c r="G18" s="1042"/>
      <c r="H18" s="1042"/>
      <c r="I18" s="1042"/>
      <c r="J18" s="1042"/>
      <c r="K18" s="1042"/>
      <c r="L18" s="1042"/>
      <c r="M18" s="1042"/>
      <c r="N18" s="1042"/>
      <c r="O18" s="1042"/>
    </row>
    <row r="19" spans="1:15" x14ac:dyDescent="0.4">
      <c r="A19" s="326" t="s">
        <v>257</v>
      </c>
      <c r="B19" s="326"/>
      <c r="C19" s="81"/>
      <c r="D19" s="81"/>
      <c r="E19" s="326"/>
      <c r="F19" s="326"/>
      <c r="G19" s="326"/>
      <c r="H19" s="326"/>
      <c r="I19" s="326"/>
      <c r="J19" s="326"/>
      <c r="K19" s="326"/>
      <c r="L19" s="326"/>
      <c r="M19" s="326"/>
      <c r="N19" s="326"/>
      <c r="O19" s="326"/>
    </row>
    <row r="20" spans="1:15" ht="13.5" x14ac:dyDescent="0.4">
      <c r="A20" s="81"/>
      <c r="B20" s="81" t="s">
        <v>258</v>
      </c>
      <c r="C20" s="81"/>
      <c r="D20" s="366"/>
      <c r="E20" s="366"/>
      <c r="F20" s="366"/>
      <c r="G20" s="366"/>
      <c r="H20" s="366"/>
      <c r="I20" s="366"/>
      <c r="J20" s="367"/>
      <c r="K20" s="83"/>
      <c r="L20" s="83"/>
      <c r="M20" s="367"/>
      <c r="N20" s="366"/>
      <c r="O20" s="366"/>
    </row>
  </sheetData>
  <mergeCells count="9">
    <mergeCell ref="D18:F18"/>
    <mergeCell ref="G18:I18"/>
    <mergeCell ref="J18:L18"/>
    <mergeCell ref="M18:O18"/>
    <mergeCell ref="N2:O2"/>
    <mergeCell ref="D6:F6"/>
    <mergeCell ref="G6:I6"/>
    <mergeCell ref="J6:L6"/>
    <mergeCell ref="M6:O6"/>
  </mergeCells>
  <phoneticPr fontId="3"/>
  <pageMargins left="0.57999999999999996" right="0.63" top="0.35" bottom="0.59" header="0.28000000000000003" footer="0.51200000000000001"/>
  <pageSetup paperSize="9" scale="98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P20"/>
  <sheetViews>
    <sheetView showGridLines="0" zoomScaleNormal="100" zoomScaleSheetLayoutView="100" workbookViewId="0">
      <selection activeCell="B26" sqref="B26"/>
    </sheetView>
  </sheetViews>
  <sheetFormatPr defaultRowHeight="10.5" x14ac:dyDescent="0.4"/>
  <cols>
    <col min="1" max="1" width="0.875" style="5" customWidth="1"/>
    <col min="2" max="2" width="15.625" style="5" customWidth="1"/>
    <col min="3" max="3" width="0.875" style="5" customWidth="1"/>
    <col min="4" max="4" width="7.125" style="5" customWidth="1"/>
    <col min="5" max="5" width="1.625" style="5" customWidth="1"/>
    <col min="6" max="6" width="6.625" style="5" customWidth="1"/>
    <col min="7" max="7" width="7.125" style="5" customWidth="1"/>
    <col min="8" max="8" width="1.625" style="5" customWidth="1"/>
    <col min="9" max="9" width="6.625" style="5" customWidth="1"/>
    <col min="10" max="10" width="7.125" style="368" customWidth="1"/>
    <col min="11" max="11" width="1.625" style="368" customWidth="1"/>
    <col min="12" max="12" width="6.625" style="368" customWidth="1"/>
    <col min="13" max="13" width="8.625" style="369" customWidth="1"/>
    <col min="14" max="14" width="1.625" style="369" customWidth="1"/>
    <col min="15" max="15" width="6.625" style="369" customWidth="1"/>
    <col min="16" max="16384" width="9" style="5"/>
  </cols>
  <sheetData>
    <row r="1" spans="1:16" ht="14.25" customHeight="1" x14ac:dyDescent="0.4">
      <c r="A1" s="370" t="s">
        <v>243</v>
      </c>
      <c r="B1" s="371"/>
      <c r="C1" s="371"/>
      <c r="D1" s="372"/>
      <c r="E1" s="372"/>
      <c r="F1" s="372"/>
      <c r="G1" s="130"/>
      <c r="H1" s="130"/>
      <c r="I1" s="130"/>
      <c r="J1" s="373"/>
      <c r="K1" s="373"/>
      <c r="L1" s="373"/>
      <c r="M1" s="328"/>
      <c r="N1" s="328"/>
      <c r="O1" s="328"/>
      <c r="P1" s="130"/>
    </row>
    <row r="2" spans="1:16" ht="12" x14ac:dyDescent="0.4">
      <c r="A2" s="372"/>
      <c r="B2" s="374" t="s">
        <v>259</v>
      </c>
      <c r="C2" s="375"/>
      <c r="D2" s="376"/>
      <c r="E2" s="376"/>
      <c r="F2" s="376"/>
      <c r="G2" s="128"/>
      <c r="H2" s="128"/>
      <c r="I2" s="128"/>
      <c r="J2" s="377"/>
      <c r="K2" s="377"/>
      <c r="L2" s="377"/>
      <c r="M2" s="331"/>
      <c r="N2" s="1043"/>
      <c r="O2" s="1043"/>
      <c r="P2" s="130"/>
    </row>
    <row r="3" spans="1:16" x14ac:dyDescent="0.4">
      <c r="A3" s="130"/>
      <c r="B3" s="130"/>
      <c r="C3" s="130"/>
      <c r="D3" s="130"/>
      <c r="E3" s="130"/>
      <c r="F3" s="130"/>
      <c r="G3" s="130"/>
      <c r="H3" s="130"/>
      <c r="I3" s="130"/>
      <c r="J3" s="373"/>
      <c r="K3" s="373"/>
      <c r="L3" s="373"/>
      <c r="M3" s="328"/>
      <c r="N3" s="328"/>
      <c r="O3" s="328"/>
      <c r="P3" s="130"/>
    </row>
    <row r="4" spans="1:16" ht="9.75" customHeight="1" x14ac:dyDescent="0.4">
      <c r="A4" s="130"/>
      <c r="B4" s="131"/>
      <c r="C4" s="131"/>
      <c r="D4" s="128"/>
      <c r="E4" s="128"/>
      <c r="F4" s="128"/>
      <c r="G4" s="128"/>
      <c r="H4" s="128"/>
      <c r="I4" s="128"/>
      <c r="J4" s="128"/>
      <c r="K4" s="128"/>
      <c r="L4" s="128"/>
      <c r="M4" s="126"/>
      <c r="N4" s="326"/>
      <c r="O4" s="84" t="s">
        <v>260</v>
      </c>
      <c r="P4" s="130"/>
    </row>
    <row r="5" spans="1:16" ht="2.1" customHeight="1" thickBot="1" x14ac:dyDescent="0.45">
      <c r="A5" s="130"/>
      <c r="B5" s="131"/>
      <c r="C5" s="131"/>
      <c r="D5" s="128"/>
      <c r="E5" s="128"/>
      <c r="F5" s="128"/>
      <c r="G5" s="128"/>
      <c r="H5" s="128"/>
      <c r="I5" s="128"/>
      <c r="J5" s="128"/>
      <c r="K5" s="128"/>
      <c r="L5" s="128"/>
      <c r="M5" s="126"/>
      <c r="N5" s="326"/>
      <c r="O5" s="84"/>
      <c r="P5" s="130"/>
    </row>
    <row r="6" spans="1:16" ht="21" customHeight="1" x14ac:dyDescent="0.4">
      <c r="A6" s="134"/>
      <c r="B6" s="378" t="s">
        <v>246</v>
      </c>
      <c r="C6" s="379"/>
      <c r="D6" s="1044" t="s">
        <v>247</v>
      </c>
      <c r="E6" s="1045"/>
      <c r="F6" s="1046"/>
      <c r="G6" s="1047">
        <v>30</v>
      </c>
      <c r="H6" s="1045"/>
      <c r="I6" s="1046"/>
      <c r="J6" s="946" t="s">
        <v>248</v>
      </c>
      <c r="K6" s="947"/>
      <c r="L6" s="1049"/>
      <c r="M6" s="1050" t="s">
        <v>249</v>
      </c>
      <c r="N6" s="1051"/>
      <c r="O6" s="1051"/>
      <c r="P6" s="130"/>
    </row>
    <row r="7" spans="1:16" ht="21" customHeight="1" x14ac:dyDescent="0.4">
      <c r="A7" s="178"/>
      <c r="B7" s="380" t="s">
        <v>250</v>
      </c>
      <c r="C7" s="381"/>
      <c r="D7" s="178"/>
      <c r="E7" s="178"/>
      <c r="F7" s="159" t="s">
        <v>251</v>
      </c>
      <c r="G7" s="93"/>
      <c r="H7" s="336"/>
      <c r="I7" s="91" t="s">
        <v>251</v>
      </c>
      <c r="J7" s="35"/>
      <c r="K7" s="339"/>
      <c r="L7" s="340" t="s">
        <v>251</v>
      </c>
      <c r="M7" s="341"/>
      <c r="N7" s="341"/>
      <c r="O7" s="342" t="s">
        <v>251</v>
      </c>
      <c r="P7" s="130"/>
    </row>
    <row r="8" spans="1:16" ht="6" customHeight="1" x14ac:dyDescent="0.4">
      <c r="A8" s="138"/>
      <c r="B8" s="138"/>
      <c r="C8" s="138"/>
      <c r="D8" s="140"/>
      <c r="E8" s="138"/>
      <c r="F8" s="162"/>
      <c r="G8" s="96"/>
      <c r="H8" s="81"/>
      <c r="I8" s="95"/>
      <c r="J8" s="37"/>
      <c r="K8" s="152"/>
      <c r="L8" s="343"/>
      <c r="M8" s="344"/>
      <c r="N8" s="344"/>
      <c r="O8" s="345"/>
      <c r="P8" s="130"/>
    </row>
    <row r="9" spans="1:16" ht="15" customHeight="1" x14ac:dyDescent="0.4">
      <c r="A9" s="138"/>
      <c r="B9" s="382" t="s">
        <v>9</v>
      </c>
      <c r="C9" s="382"/>
      <c r="D9" s="383">
        <v>534579</v>
      </c>
      <c r="E9" s="348"/>
      <c r="F9" s="349">
        <v>99.999999999999986</v>
      </c>
      <c r="G9" s="356">
        <v>523851</v>
      </c>
      <c r="H9" s="348"/>
      <c r="I9" s="349">
        <v>100</v>
      </c>
      <c r="J9" s="38">
        <f>SUM(J11:J16)</f>
        <v>278193</v>
      </c>
      <c r="K9" s="352"/>
      <c r="L9" s="40">
        <f>SUM(L11:L16)</f>
        <v>100</v>
      </c>
      <c r="M9" s="353">
        <f>SUM(M11:M16)</f>
        <v>11150895</v>
      </c>
      <c r="N9" s="354"/>
      <c r="O9" s="355">
        <f>SUM(O11:O16)</f>
        <v>99.999999999999986</v>
      </c>
      <c r="P9" s="130"/>
    </row>
    <row r="10" spans="1:16" ht="6" customHeight="1" x14ac:dyDescent="0.4">
      <c r="A10" s="138"/>
      <c r="B10" s="382"/>
      <c r="C10" s="382"/>
      <c r="D10" s="356"/>
      <c r="E10" s="357"/>
      <c r="F10" s="349"/>
      <c r="G10" s="356"/>
      <c r="H10" s="357"/>
      <c r="I10" s="349"/>
      <c r="J10" s="38"/>
      <c r="K10" s="351"/>
      <c r="L10" s="40"/>
      <c r="M10" s="353"/>
      <c r="N10" s="353"/>
      <c r="O10" s="355"/>
      <c r="P10" s="130"/>
    </row>
    <row r="11" spans="1:16" ht="15" customHeight="1" x14ac:dyDescent="0.4">
      <c r="A11" s="138"/>
      <c r="B11" s="382" t="s">
        <v>252</v>
      </c>
      <c r="C11" s="382"/>
      <c r="D11" s="356">
        <v>849</v>
      </c>
      <c r="E11" s="357"/>
      <c r="F11" s="349">
        <v>0.15881656406256139</v>
      </c>
      <c r="G11" s="356">
        <v>587</v>
      </c>
      <c r="H11" s="357"/>
      <c r="I11" s="349">
        <v>0.11205476366371353</v>
      </c>
      <c r="J11" s="38">
        <v>2583</v>
      </c>
      <c r="K11" s="351"/>
      <c r="L11" s="40">
        <f t="shared" ref="L11:L16" si="0">J11/J$9*100</f>
        <v>0.92849209002383237</v>
      </c>
      <c r="M11" s="353">
        <v>2294150</v>
      </c>
      <c r="N11" s="353"/>
      <c r="O11" s="355">
        <f t="shared" ref="O11:O16" si="1">M11/M$9*100</f>
        <v>20.573684892557953</v>
      </c>
      <c r="P11" s="130"/>
    </row>
    <row r="12" spans="1:16" ht="15" customHeight="1" x14ac:dyDescent="0.4">
      <c r="A12" s="138"/>
      <c r="B12" s="382" t="s">
        <v>253</v>
      </c>
      <c r="C12" s="382"/>
      <c r="D12" s="356">
        <v>48658</v>
      </c>
      <c r="E12" s="357"/>
      <c r="F12" s="349">
        <v>9.1021158706196843</v>
      </c>
      <c r="G12" s="356">
        <v>21591</v>
      </c>
      <c r="H12" s="357"/>
      <c r="I12" s="349">
        <v>4.1215918266835416</v>
      </c>
      <c r="J12" s="38">
        <v>7750</v>
      </c>
      <c r="K12" s="351"/>
      <c r="L12" s="40">
        <f t="shared" si="0"/>
        <v>2.7858357327466901</v>
      </c>
      <c r="M12" s="353">
        <v>177427</v>
      </c>
      <c r="N12" s="353"/>
      <c r="O12" s="355">
        <f t="shared" si="1"/>
        <v>1.5911458228240871</v>
      </c>
      <c r="P12" s="130"/>
    </row>
    <row r="13" spans="1:16" ht="15" customHeight="1" x14ac:dyDescent="0.4">
      <c r="A13" s="138"/>
      <c r="B13" s="382" t="s">
        <v>254</v>
      </c>
      <c r="C13" s="382"/>
      <c r="D13" s="356">
        <v>141709</v>
      </c>
      <c r="E13" s="357"/>
      <c r="F13" s="349">
        <v>26.508523529730869</v>
      </c>
      <c r="G13" s="356">
        <v>70526</v>
      </c>
      <c r="H13" s="357"/>
      <c r="I13" s="349">
        <v>13.462988521545249</v>
      </c>
      <c r="J13" s="38">
        <v>62981</v>
      </c>
      <c r="K13" s="351"/>
      <c r="L13" s="40">
        <f t="shared" si="0"/>
        <v>22.639318746337974</v>
      </c>
      <c r="M13" s="353">
        <v>4556694</v>
      </c>
      <c r="N13" s="353"/>
      <c r="O13" s="355">
        <f t="shared" si="1"/>
        <v>40.863930653100041</v>
      </c>
      <c r="P13" s="130"/>
    </row>
    <row r="14" spans="1:16" ht="15" customHeight="1" x14ac:dyDescent="0.4">
      <c r="A14" s="138"/>
      <c r="B14" s="382" t="s">
        <v>255</v>
      </c>
      <c r="C14" s="382"/>
      <c r="D14" s="356">
        <v>342726</v>
      </c>
      <c r="E14" s="357"/>
      <c r="F14" s="349">
        <v>64.111384846767265</v>
      </c>
      <c r="G14" s="356">
        <v>430747</v>
      </c>
      <c r="H14" s="357"/>
      <c r="I14" s="349">
        <v>82.227007297876682</v>
      </c>
      <c r="J14" s="38">
        <v>204809</v>
      </c>
      <c r="K14" s="351"/>
      <c r="L14" s="40">
        <f t="shared" si="0"/>
        <v>73.621191043627988</v>
      </c>
      <c r="M14" s="353">
        <v>4098755</v>
      </c>
      <c r="N14" s="353"/>
      <c r="O14" s="355">
        <f t="shared" si="1"/>
        <v>36.757184064597503</v>
      </c>
      <c r="P14" s="130"/>
    </row>
    <row r="15" spans="1:16" ht="15" customHeight="1" x14ac:dyDescent="0.4">
      <c r="A15" s="138"/>
      <c r="B15" s="382" t="s">
        <v>256</v>
      </c>
      <c r="C15" s="382"/>
      <c r="D15" s="356">
        <v>0</v>
      </c>
      <c r="E15" s="357"/>
      <c r="F15" s="349">
        <v>0</v>
      </c>
      <c r="G15" s="356">
        <v>0</v>
      </c>
      <c r="H15" s="357"/>
      <c r="I15" s="349">
        <v>0</v>
      </c>
      <c r="J15" s="38">
        <v>0</v>
      </c>
      <c r="K15" s="351"/>
      <c r="L15" s="40">
        <f t="shared" si="0"/>
        <v>0</v>
      </c>
      <c r="M15" s="353">
        <v>589</v>
      </c>
      <c r="N15" s="353"/>
      <c r="O15" s="355">
        <f t="shared" si="1"/>
        <v>5.2820872225951372E-3</v>
      </c>
      <c r="P15" s="130"/>
    </row>
    <row r="16" spans="1:16" ht="15" customHeight="1" x14ac:dyDescent="0.4">
      <c r="A16" s="138"/>
      <c r="B16" s="382" t="s">
        <v>116</v>
      </c>
      <c r="C16" s="382"/>
      <c r="D16" s="356">
        <v>637</v>
      </c>
      <c r="E16" s="357"/>
      <c r="F16" s="349">
        <v>0.1191591888196132</v>
      </c>
      <c r="G16" s="356">
        <v>400</v>
      </c>
      <c r="H16" s="357"/>
      <c r="I16" s="349">
        <v>7.6357590230809902E-2</v>
      </c>
      <c r="J16" s="38">
        <v>70</v>
      </c>
      <c r="K16" s="351"/>
      <c r="L16" s="40">
        <f t="shared" si="0"/>
        <v>2.5162387263518497E-2</v>
      </c>
      <c r="M16" s="353">
        <v>23280</v>
      </c>
      <c r="N16" s="353"/>
      <c r="O16" s="355">
        <f t="shared" si="1"/>
        <v>0.20877247969781795</v>
      </c>
      <c r="P16" s="130"/>
    </row>
    <row r="17" spans="1:16" ht="3" customHeight="1" thickBot="1" x14ac:dyDescent="0.45">
      <c r="A17" s="384"/>
      <c r="B17" s="384"/>
      <c r="C17" s="384"/>
      <c r="D17" s="361"/>
      <c r="E17" s="358"/>
      <c r="F17" s="360"/>
      <c r="G17" s="361"/>
      <c r="H17" s="358"/>
      <c r="I17" s="360"/>
      <c r="J17" s="41"/>
      <c r="K17" s="167"/>
      <c r="L17" s="362"/>
      <c r="M17" s="363"/>
      <c r="N17" s="363"/>
      <c r="O17" s="364"/>
      <c r="P17" s="130"/>
    </row>
    <row r="18" spans="1:16" ht="3" customHeight="1" x14ac:dyDescent="0.4">
      <c r="A18" s="138"/>
      <c r="B18" s="385"/>
      <c r="C18" s="139"/>
      <c r="D18" s="989"/>
      <c r="E18" s="989"/>
      <c r="F18" s="989"/>
      <c r="G18" s="1045"/>
      <c r="H18" s="1045"/>
      <c r="I18" s="1045"/>
      <c r="J18" s="989"/>
      <c r="K18" s="989"/>
      <c r="L18" s="989"/>
      <c r="M18" s="1045"/>
      <c r="N18" s="1045"/>
      <c r="O18" s="1045"/>
      <c r="P18" s="130"/>
    </row>
    <row r="19" spans="1:16" x14ac:dyDescent="0.4">
      <c r="A19" s="130" t="s">
        <v>257</v>
      </c>
      <c r="B19" s="130"/>
      <c r="C19" s="128"/>
      <c r="D19" s="128"/>
      <c r="E19" s="130"/>
      <c r="F19" s="130"/>
      <c r="G19" s="326"/>
      <c r="H19" s="326"/>
      <c r="I19" s="326"/>
      <c r="J19" s="130"/>
      <c r="K19" s="130"/>
      <c r="L19" s="130"/>
      <c r="M19" s="326"/>
      <c r="N19" s="326"/>
      <c r="O19" s="326"/>
      <c r="P19" s="130"/>
    </row>
    <row r="20" spans="1:16" ht="13.5" x14ac:dyDescent="0.4">
      <c r="A20" s="128"/>
      <c r="B20" s="128" t="s">
        <v>258</v>
      </c>
      <c r="C20" s="128"/>
      <c r="D20" s="386"/>
      <c r="E20" s="386"/>
      <c r="F20" s="386"/>
      <c r="G20" s="366"/>
      <c r="H20" s="366"/>
      <c r="I20" s="366"/>
      <c r="J20" s="387"/>
      <c r="K20" s="131"/>
      <c r="L20" s="131"/>
      <c r="M20" s="367"/>
      <c r="N20" s="366"/>
      <c r="O20" s="366"/>
      <c r="P20" s="130"/>
    </row>
  </sheetData>
  <mergeCells count="9">
    <mergeCell ref="D18:F18"/>
    <mergeCell ref="G18:I18"/>
    <mergeCell ref="J18:L18"/>
    <mergeCell ref="M18:O18"/>
    <mergeCell ref="N2:O2"/>
    <mergeCell ref="D6:F6"/>
    <mergeCell ref="G6:I6"/>
    <mergeCell ref="J6:L6"/>
    <mergeCell ref="M6:O6"/>
  </mergeCells>
  <phoneticPr fontId="3"/>
  <pageMargins left="0.57999999999999996" right="0.63" top="0.35" bottom="0.59" header="0.28000000000000003" footer="0.51200000000000001"/>
  <pageSetup paperSize="9" scale="98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P33"/>
  <sheetViews>
    <sheetView showGridLines="0" zoomScaleNormal="100" zoomScaleSheetLayoutView="100" workbookViewId="0">
      <selection activeCell="B26" sqref="B26"/>
    </sheetView>
  </sheetViews>
  <sheetFormatPr defaultRowHeight="10.5" x14ac:dyDescent="0.4"/>
  <cols>
    <col min="1" max="1" width="0.875" style="5" customWidth="1"/>
    <col min="2" max="2" width="15.625" style="5" customWidth="1"/>
    <col min="3" max="3" width="0.875" style="5" customWidth="1"/>
    <col min="4" max="4" width="7.625" style="5" customWidth="1"/>
    <col min="5" max="5" width="1.625" style="5" customWidth="1"/>
    <col min="6" max="6" width="6.375" style="5" customWidth="1"/>
    <col min="7" max="7" width="7.625" style="3" customWidth="1"/>
    <col min="8" max="8" width="1.625" style="3" customWidth="1"/>
    <col min="9" max="9" width="6.375" style="3" customWidth="1"/>
    <col min="10" max="10" width="7.625" style="368" customWidth="1"/>
    <col min="11" max="11" width="1.625" style="368" customWidth="1"/>
    <col min="12" max="12" width="6.375" style="368" customWidth="1"/>
    <col min="13" max="13" width="8.125" style="369" customWidth="1"/>
    <col min="14" max="14" width="1.625" style="369" customWidth="1"/>
    <col min="15" max="15" width="6.375" style="369" customWidth="1"/>
    <col min="16" max="16384" width="9" style="5"/>
  </cols>
  <sheetData>
    <row r="1" spans="1:15" ht="14.25" customHeight="1" x14ac:dyDescent="0.4">
      <c r="A1" s="388" t="s">
        <v>261</v>
      </c>
      <c r="B1" s="388"/>
      <c r="C1" s="388"/>
      <c r="D1" s="326"/>
      <c r="E1" s="326"/>
      <c r="F1" s="326"/>
      <c r="G1" s="326"/>
      <c r="H1" s="326"/>
      <c r="I1" s="326"/>
      <c r="J1" s="327"/>
      <c r="K1" s="327"/>
      <c r="L1" s="327"/>
      <c r="M1" s="328"/>
      <c r="N1" s="328"/>
      <c r="O1" s="328"/>
    </row>
    <row r="2" spans="1:15" ht="13.5" customHeight="1" x14ac:dyDescent="0.4">
      <c r="A2" s="323"/>
      <c r="B2" s="79" t="s">
        <v>244</v>
      </c>
      <c r="C2" s="79"/>
      <c r="D2" s="81"/>
      <c r="E2" s="81"/>
      <c r="F2" s="81"/>
      <c r="G2" s="81"/>
      <c r="H2" s="81"/>
      <c r="I2" s="81"/>
      <c r="J2" s="330"/>
      <c r="K2" s="330"/>
      <c r="L2" s="330"/>
      <c r="M2" s="331"/>
      <c r="N2" s="1043"/>
      <c r="O2" s="1043"/>
    </row>
    <row r="3" spans="1:15" x14ac:dyDescent="0.4">
      <c r="A3" s="326"/>
      <c r="B3" s="326"/>
      <c r="C3" s="326"/>
      <c r="D3" s="326"/>
      <c r="E3" s="326"/>
      <c r="F3" s="326"/>
      <c r="G3" s="326"/>
      <c r="H3" s="326"/>
      <c r="I3" s="326"/>
      <c r="J3" s="327"/>
      <c r="K3" s="327"/>
      <c r="L3" s="327"/>
      <c r="M3" s="328"/>
      <c r="N3" s="328"/>
      <c r="O3" s="328"/>
    </row>
    <row r="4" spans="1:15" ht="9.75" customHeight="1" x14ac:dyDescent="0.4">
      <c r="A4" s="326"/>
      <c r="B4" s="389"/>
      <c r="C4" s="389"/>
      <c r="D4" s="81"/>
      <c r="E4" s="81"/>
      <c r="F4" s="81"/>
      <c r="G4" s="81"/>
      <c r="H4" s="81"/>
      <c r="I4" s="81"/>
      <c r="J4" s="330"/>
      <c r="K4" s="330"/>
      <c r="L4" s="330"/>
      <c r="M4" s="331"/>
      <c r="N4" s="328"/>
      <c r="O4" s="84" t="s">
        <v>245</v>
      </c>
    </row>
    <row r="5" spans="1:15" ht="2.1" customHeight="1" thickBot="1" x14ac:dyDescent="0.45">
      <c r="A5" s="326"/>
      <c r="B5" s="389"/>
      <c r="C5" s="389"/>
      <c r="D5" s="81"/>
      <c r="E5" s="81"/>
      <c r="F5" s="81"/>
      <c r="G5" s="81"/>
      <c r="H5" s="81"/>
      <c r="I5" s="81"/>
      <c r="J5" s="330"/>
      <c r="K5" s="330"/>
      <c r="L5" s="330"/>
      <c r="M5" s="331"/>
      <c r="N5" s="328"/>
      <c r="O5" s="84"/>
    </row>
    <row r="6" spans="1:15" ht="15.75" customHeight="1" x14ac:dyDescent="0.4">
      <c r="A6" s="333"/>
      <c r="B6" s="1052" t="s">
        <v>246</v>
      </c>
      <c r="C6" s="1053"/>
      <c r="D6" s="1045" t="s">
        <v>247</v>
      </c>
      <c r="E6" s="1045"/>
      <c r="F6" s="1046"/>
      <c r="G6" s="1047">
        <v>30</v>
      </c>
      <c r="H6" s="1045"/>
      <c r="I6" s="1046"/>
      <c r="J6" s="947" t="s">
        <v>262</v>
      </c>
      <c r="K6" s="947"/>
      <c r="L6" s="1049"/>
      <c r="M6" s="1051" t="s">
        <v>263</v>
      </c>
      <c r="N6" s="1051"/>
      <c r="O6" s="1051"/>
    </row>
    <row r="7" spans="1:15" ht="15" customHeight="1" x14ac:dyDescent="0.4">
      <c r="A7" s="982" t="s">
        <v>250</v>
      </c>
      <c r="B7" s="982"/>
      <c r="C7" s="338"/>
      <c r="D7" s="336"/>
      <c r="E7" s="336"/>
      <c r="F7" s="91" t="s">
        <v>251</v>
      </c>
      <c r="G7" s="93"/>
      <c r="H7" s="336"/>
      <c r="I7" s="91" t="s">
        <v>251</v>
      </c>
      <c r="J7" s="35"/>
      <c r="K7" s="339"/>
      <c r="L7" s="340" t="s">
        <v>251</v>
      </c>
      <c r="M7" s="341"/>
      <c r="N7" s="341"/>
      <c r="O7" s="342" t="s">
        <v>251</v>
      </c>
    </row>
    <row r="8" spans="1:15" ht="6" customHeight="1" x14ac:dyDescent="0.4">
      <c r="A8" s="81"/>
      <c r="B8" s="81"/>
      <c r="C8" s="81"/>
      <c r="D8" s="96"/>
      <c r="E8" s="81"/>
      <c r="F8" s="95"/>
      <c r="G8" s="96"/>
      <c r="H8" s="81"/>
      <c r="I8" s="95"/>
      <c r="J8" s="37"/>
      <c r="K8" s="152"/>
      <c r="L8" s="343"/>
      <c r="M8" s="344"/>
      <c r="N8" s="344"/>
      <c r="O8" s="345"/>
    </row>
    <row r="9" spans="1:15" ht="13.35" customHeight="1" x14ac:dyDescent="0.4">
      <c r="A9" s="81"/>
      <c r="B9" s="346" t="s">
        <v>9</v>
      </c>
      <c r="C9" s="346"/>
      <c r="D9" s="356">
        <v>181</v>
      </c>
      <c r="E9" s="348"/>
      <c r="F9" s="349">
        <v>99.999999999999986</v>
      </c>
      <c r="G9" s="356">
        <v>169</v>
      </c>
      <c r="H9" s="348"/>
      <c r="I9" s="349">
        <v>99.999999999999986</v>
      </c>
      <c r="J9" s="38">
        <f>SUM(J11:J28)</f>
        <v>244</v>
      </c>
      <c r="K9" s="352"/>
      <c r="L9" s="40">
        <f>SUM(L11:L28)</f>
        <v>100.00000000000001</v>
      </c>
      <c r="M9" s="353">
        <f>SUM(M11:M28)</f>
        <v>29039</v>
      </c>
      <c r="N9" s="354"/>
      <c r="O9" s="355">
        <f>SUM(O11:O28)</f>
        <v>100</v>
      </c>
    </row>
    <row r="10" spans="1:15" ht="6" customHeight="1" x14ac:dyDescent="0.4">
      <c r="A10" s="81"/>
      <c r="B10" s="346"/>
      <c r="C10" s="346"/>
      <c r="D10" s="356"/>
      <c r="E10" s="357"/>
      <c r="F10" s="349"/>
      <c r="G10" s="356"/>
      <c r="H10" s="357"/>
      <c r="I10" s="349"/>
      <c r="J10" s="38"/>
      <c r="K10" s="351"/>
      <c r="L10" s="40"/>
      <c r="M10" s="353"/>
      <c r="N10" s="353"/>
      <c r="O10" s="355"/>
    </row>
    <row r="11" spans="1:15" ht="13.35" customHeight="1" x14ac:dyDescent="0.4">
      <c r="A11" s="81"/>
      <c r="B11" s="346" t="s">
        <v>264</v>
      </c>
      <c r="C11" s="346"/>
      <c r="D11" s="356">
        <v>40</v>
      </c>
      <c r="E11" s="357"/>
      <c r="F11" s="349">
        <v>22.099447513812155</v>
      </c>
      <c r="G11" s="390">
        <v>34</v>
      </c>
      <c r="H11" s="357"/>
      <c r="I11" s="349">
        <v>20.118343195266274</v>
      </c>
      <c r="J11" s="219">
        <v>25</v>
      </c>
      <c r="K11" s="351"/>
      <c r="L11" s="40">
        <f t="shared" ref="L11:L28" si="0">J11/J$9*100</f>
        <v>10.245901639344263</v>
      </c>
      <c r="M11" s="353">
        <v>25105</v>
      </c>
      <c r="N11" s="353"/>
      <c r="O11" s="355">
        <f t="shared" ref="O11:O28" si="1">M11/M$9*100</f>
        <v>86.452701539309203</v>
      </c>
    </row>
    <row r="12" spans="1:15" ht="13.35" customHeight="1" x14ac:dyDescent="0.4">
      <c r="A12" s="81"/>
      <c r="B12" s="346" t="s">
        <v>265</v>
      </c>
      <c r="C12" s="346"/>
      <c r="D12" s="391">
        <v>1</v>
      </c>
      <c r="E12" s="357"/>
      <c r="F12" s="349">
        <v>0.55248618784530379</v>
      </c>
      <c r="G12" s="390">
        <v>1</v>
      </c>
      <c r="H12" s="357"/>
      <c r="I12" s="349">
        <v>0.59171597633136097</v>
      </c>
      <c r="J12" s="219">
        <v>0</v>
      </c>
      <c r="K12" s="351"/>
      <c r="L12" s="40">
        <f t="shared" si="0"/>
        <v>0</v>
      </c>
      <c r="M12" s="353">
        <v>45</v>
      </c>
      <c r="N12" s="353"/>
      <c r="O12" s="355">
        <f t="shared" si="1"/>
        <v>0.15496401391232481</v>
      </c>
    </row>
    <row r="13" spans="1:15" ht="13.35" customHeight="1" x14ac:dyDescent="0.4">
      <c r="A13" s="81"/>
      <c r="B13" s="346" t="s">
        <v>266</v>
      </c>
      <c r="C13" s="346"/>
      <c r="D13" s="356">
        <v>16</v>
      </c>
      <c r="E13" s="357"/>
      <c r="F13" s="349">
        <v>8.8397790055248606</v>
      </c>
      <c r="G13" s="390">
        <v>13</v>
      </c>
      <c r="H13" s="357"/>
      <c r="I13" s="349">
        <v>7.6923076923076925</v>
      </c>
      <c r="J13" s="219">
        <v>15</v>
      </c>
      <c r="K13" s="351"/>
      <c r="L13" s="40">
        <f t="shared" si="0"/>
        <v>6.1475409836065573</v>
      </c>
      <c r="M13" s="353">
        <v>857</v>
      </c>
      <c r="N13" s="353"/>
      <c r="O13" s="355">
        <f t="shared" si="1"/>
        <v>2.9512035538413857</v>
      </c>
    </row>
    <row r="14" spans="1:15" ht="13.35" customHeight="1" x14ac:dyDescent="0.4">
      <c r="A14" s="81"/>
      <c r="B14" s="346" t="s">
        <v>267</v>
      </c>
      <c r="C14" s="346"/>
      <c r="D14" s="392">
        <v>2</v>
      </c>
      <c r="E14" s="357"/>
      <c r="F14" s="349">
        <v>1.1049723756906076</v>
      </c>
      <c r="G14" s="390">
        <v>0</v>
      </c>
      <c r="H14" s="357"/>
      <c r="I14" s="349">
        <v>0</v>
      </c>
      <c r="J14" s="219">
        <v>0</v>
      </c>
      <c r="K14" s="351"/>
      <c r="L14" s="40">
        <f t="shared" si="0"/>
        <v>0</v>
      </c>
      <c r="M14" s="353">
        <v>9</v>
      </c>
      <c r="N14" s="353"/>
      <c r="O14" s="355">
        <f t="shared" si="1"/>
        <v>3.0992802782464961E-2</v>
      </c>
    </row>
    <row r="15" spans="1:15" ht="13.35" customHeight="1" x14ac:dyDescent="0.4">
      <c r="A15" s="81"/>
      <c r="B15" s="346" t="s">
        <v>268</v>
      </c>
      <c r="C15" s="346"/>
      <c r="D15" s="356">
        <v>0</v>
      </c>
      <c r="E15" s="357"/>
      <c r="F15" s="349">
        <v>0</v>
      </c>
      <c r="G15" s="390">
        <v>2</v>
      </c>
      <c r="H15" s="357"/>
      <c r="I15" s="349">
        <v>1.1834319526627219</v>
      </c>
      <c r="J15" s="219">
        <v>0</v>
      </c>
      <c r="K15" s="351"/>
      <c r="L15" s="40">
        <f t="shared" si="0"/>
        <v>0</v>
      </c>
      <c r="M15" s="353">
        <v>67</v>
      </c>
      <c r="N15" s="353"/>
      <c r="O15" s="355">
        <f t="shared" si="1"/>
        <v>0.23072419849168357</v>
      </c>
    </row>
    <row r="16" spans="1:15" ht="13.35" customHeight="1" x14ac:dyDescent="0.4">
      <c r="A16" s="81"/>
      <c r="B16" s="346" t="s">
        <v>269</v>
      </c>
      <c r="C16" s="346"/>
      <c r="D16" s="356">
        <v>2</v>
      </c>
      <c r="E16" s="357"/>
      <c r="F16" s="349">
        <v>1.1049723756906076</v>
      </c>
      <c r="G16" s="390">
        <v>1</v>
      </c>
      <c r="H16" s="357"/>
      <c r="I16" s="349">
        <v>0.59171597633136097</v>
      </c>
      <c r="J16" s="219">
        <v>2</v>
      </c>
      <c r="K16" s="351"/>
      <c r="L16" s="40">
        <f t="shared" si="0"/>
        <v>0.81967213114754101</v>
      </c>
      <c r="M16" s="353">
        <v>85</v>
      </c>
      <c r="N16" s="353"/>
      <c r="O16" s="355">
        <f t="shared" si="1"/>
        <v>0.29270980405661351</v>
      </c>
    </row>
    <row r="17" spans="1:16" ht="13.35" customHeight="1" x14ac:dyDescent="0.4">
      <c r="A17" s="81"/>
      <c r="B17" s="393" t="s">
        <v>270</v>
      </c>
      <c r="C17" s="346"/>
      <c r="D17" s="356">
        <v>0</v>
      </c>
      <c r="E17" s="357"/>
      <c r="F17" s="349">
        <v>0</v>
      </c>
      <c r="G17" s="390">
        <v>0</v>
      </c>
      <c r="H17" s="357"/>
      <c r="I17" s="349">
        <v>0</v>
      </c>
      <c r="J17" s="219">
        <v>0</v>
      </c>
      <c r="K17" s="351"/>
      <c r="L17" s="40">
        <f t="shared" si="0"/>
        <v>0</v>
      </c>
      <c r="M17" s="353">
        <v>17</v>
      </c>
      <c r="N17" s="353"/>
      <c r="O17" s="355">
        <f t="shared" si="1"/>
        <v>5.8541960811322707E-2</v>
      </c>
    </row>
    <row r="18" spans="1:16" ht="13.35" customHeight="1" x14ac:dyDescent="0.4">
      <c r="A18" s="81"/>
      <c r="B18" s="346" t="s">
        <v>271</v>
      </c>
      <c r="C18" s="346"/>
      <c r="D18" s="356">
        <v>0</v>
      </c>
      <c r="E18" s="357"/>
      <c r="F18" s="349">
        <v>0</v>
      </c>
      <c r="G18" s="390">
        <v>0</v>
      </c>
      <c r="H18" s="357"/>
      <c r="I18" s="349">
        <v>0</v>
      </c>
      <c r="J18" s="219">
        <v>1</v>
      </c>
      <c r="K18" s="351"/>
      <c r="L18" s="40">
        <f t="shared" si="0"/>
        <v>0.4098360655737705</v>
      </c>
      <c r="M18" s="353">
        <v>18</v>
      </c>
      <c r="N18" s="353"/>
      <c r="O18" s="355">
        <f t="shared" si="1"/>
        <v>6.1985605564929921E-2</v>
      </c>
    </row>
    <row r="19" spans="1:16" ht="13.35" customHeight="1" x14ac:dyDescent="0.4">
      <c r="A19" s="81"/>
      <c r="B19" s="346" t="s">
        <v>272</v>
      </c>
      <c r="C19" s="346"/>
      <c r="D19" s="356">
        <v>16</v>
      </c>
      <c r="E19" s="357"/>
      <c r="F19" s="349">
        <v>8.8397790055248606</v>
      </c>
      <c r="G19" s="390">
        <v>4</v>
      </c>
      <c r="H19" s="357"/>
      <c r="I19" s="349">
        <v>2.3668639053254439</v>
      </c>
      <c r="J19" s="219">
        <v>5</v>
      </c>
      <c r="K19" s="351"/>
      <c r="L19" s="40">
        <f t="shared" si="0"/>
        <v>2.0491803278688523</v>
      </c>
      <c r="M19" s="353">
        <v>155</v>
      </c>
      <c r="N19" s="353"/>
      <c r="O19" s="355">
        <f t="shared" si="1"/>
        <v>0.53376493680911874</v>
      </c>
    </row>
    <row r="20" spans="1:16" ht="13.35" customHeight="1" x14ac:dyDescent="0.4">
      <c r="A20" s="81"/>
      <c r="B20" s="346" t="s">
        <v>273</v>
      </c>
      <c r="C20" s="346"/>
      <c r="D20" s="356">
        <v>16</v>
      </c>
      <c r="E20" s="357"/>
      <c r="F20" s="349">
        <v>8.8397790055248606</v>
      </c>
      <c r="G20" s="390">
        <v>12</v>
      </c>
      <c r="H20" s="357"/>
      <c r="I20" s="349">
        <v>7.1005917159763312</v>
      </c>
      <c r="J20" s="219">
        <v>35</v>
      </c>
      <c r="K20" s="351"/>
      <c r="L20" s="40">
        <f t="shared" si="0"/>
        <v>14.344262295081966</v>
      </c>
      <c r="M20" s="353">
        <v>328</v>
      </c>
      <c r="N20" s="353"/>
      <c r="O20" s="355">
        <f t="shared" si="1"/>
        <v>1.1295154791831674</v>
      </c>
    </row>
    <row r="21" spans="1:16" ht="13.35" customHeight="1" x14ac:dyDescent="0.4">
      <c r="A21" s="81"/>
      <c r="B21" s="346" t="s">
        <v>274</v>
      </c>
      <c r="C21" s="346"/>
      <c r="D21" s="356">
        <v>1</v>
      </c>
      <c r="E21" s="357"/>
      <c r="F21" s="349">
        <v>0.55248618784530379</v>
      </c>
      <c r="G21" s="390">
        <v>2</v>
      </c>
      <c r="H21" s="357"/>
      <c r="I21" s="349">
        <v>1.1834319526627219</v>
      </c>
      <c r="J21" s="219">
        <v>0</v>
      </c>
      <c r="K21" s="351"/>
      <c r="L21" s="40">
        <f t="shared" si="0"/>
        <v>0</v>
      </c>
      <c r="M21" s="353">
        <v>18</v>
      </c>
      <c r="N21" s="353"/>
      <c r="O21" s="355">
        <f t="shared" si="1"/>
        <v>6.1985605564929921E-2</v>
      </c>
    </row>
    <row r="22" spans="1:16" ht="13.35" customHeight="1" x14ac:dyDescent="0.4">
      <c r="A22" s="81"/>
      <c r="B22" s="346" t="s">
        <v>275</v>
      </c>
      <c r="C22" s="346"/>
      <c r="D22" s="356">
        <v>21</v>
      </c>
      <c r="E22" s="357"/>
      <c r="F22" s="349">
        <v>11.602209944751381</v>
      </c>
      <c r="G22" s="390">
        <v>9</v>
      </c>
      <c r="H22" s="357"/>
      <c r="I22" s="349">
        <v>5.3254437869822491</v>
      </c>
      <c r="J22" s="219">
        <v>19</v>
      </c>
      <c r="K22" s="351"/>
      <c r="L22" s="40">
        <f t="shared" si="0"/>
        <v>7.7868852459016393</v>
      </c>
      <c r="M22" s="353">
        <v>241</v>
      </c>
      <c r="N22" s="353"/>
      <c r="O22" s="355">
        <f t="shared" si="1"/>
        <v>0.8299183856193395</v>
      </c>
    </row>
    <row r="23" spans="1:16" ht="13.35" customHeight="1" x14ac:dyDescent="0.4">
      <c r="A23" s="81"/>
      <c r="B23" s="346" t="s">
        <v>276</v>
      </c>
      <c r="C23" s="346"/>
      <c r="D23" s="356">
        <v>22</v>
      </c>
      <c r="E23" s="357"/>
      <c r="F23" s="349">
        <v>12.154696132596685</v>
      </c>
      <c r="G23" s="390">
        <v>66</v>
      </c>
      <c r="H23" s="357"/>
      <c r="I23" s="349">
        <v>39.053254437869825</v>
      </c>
      <c r="J23" s="219">
        <v>103</v>
      </c>
      <c r="K23" s="351"/>
      <c r="L23" s="40">
        <f t="shared" si="0"/>
        <v>42.213114754098363</v>
      </c>
      <c r="M23" s="353">
        <v>591</v>
      </c>
      <c r="N23" s="353"/>
      <c r="O23" s="355">
        <f t="shared" si="1"/>
        <v>2.0351940493818659</v>
      </c>
    </row>
    <row r="24" spans="1:16" ht="13.35" customHeight="1" x14ac:dyDescent="0.4">
      <c r="A24" s="81"/>
      <c r="B24" s="346" t="s">
        <v>277</v>
      </c>
      <c r="C24" s="346"/>
      <c r="D24" s="356">
        <v>3</v>
      </c>
      <c r="E24" s="357"/>
      <c r="F24" s="349">
        <v>1.6574585635359116</v>
      </c>
      <c r="G24" s="390">
        <v>5</v>
      </c>
      <c r="H24" s="357"/>
      <c r="I24" s="349">
        <v>2.9585798816568047</v>
      </c>
      <c r="J24" s="219">
        <v>3</v>
      </c>
      <c r="K24" s="351"/>
      <c r="L24" s="40">
        <f t="shared" si="0"/>
        <v>1.2295081967213115</v>
      </c>
      <c r="M24" s="353">
        <v>212</v>
      </c>
      <c r="N24" s="353"/>
      <c r="O24" s="355">
        <f t="shared" si="1"/>
        <v>0.7300526877647302</v>
      </c>
    </row>
    <row r="25" spans="1:16" ht="13.35" customHeight="1" x14ac:dyDescent="0.4">
      <c r="A25" s="81"/>
      <c r="B25" s="393" t="s">
        <v>278</v>
      </c>
      <c r="C25" s="346"/>
      <c r="D25" s="356">
        <v>2</v>
      </c>
      <c r="E25" s="357"/>
      <c r="F25" s="349">
        <v>1.1049723756906076</v>
      </c>
      <c r="G25" s="390">
        <v>2</v>
      </c>
      <c r="H25" s="357"/>
      <c r="I25" s="349">
        <v>1.1834319526627219</v>
      </c>
      <c r="J25" s="219">
        <v>7</v>
      </c>
      <c r="K25" s="351"/>
      <c r="L25" s="40">
        <f t="shared" si="0"/>
        <v>2.8688524590163933</v>
      </c>
      <c r="M25" s="353">
        <v>354</v>
      </c>
      <c r="N25" s="353"/>
      <c r="O25" s="355">
        <f t="shared" si="1"/>
        <v>1.2190502427769552</v>
      </c>
    </row>
    <row r="26" spans="1:16" ht="13.35" customHeight="1" x14ac:dyDescent="0.4">
      <c r="A26" s="81"/>
      <c r="B26" s="346" t="s">
        <v>279</v>
      </c>
      <c r="C26" s="346"/>
      <c r="D26" s="356">
        <v>19</v>
      </c>
      <c r="E26" s="357"/>
      <c r="F26" s="349">
        <v>10.497237569060774</v>
      </c>
      <c r="G26" s="390">
        <v>16</v>
      </c>
      <c r="H26" s="357"/>
      <c r="I26" s="349">
        <v>9.4674556213017755</v>
      </c>
      <c r="J26" s="219">
        <v>10</v>
      </c>
      <c r="K26" s="351"/>
      <c r="L26" s="40">
        <f t="shared" si="0"/>
        <v>4.0983606557377046</v>
      </c>
      <c r="M26" s="353">
        <v>773</v>
      </c>
      <c r="N26" s="353"/>
      <c r="O26" s="355">
        <f t="shared" si="1"/>
        <v>2.6619373945383793</v>
      </c>
    </row>
    <row r="27" spans="1:16" ht="13.35" customHeight="1" x14ac:dyDescent="0.4">
      <c r="A27" s="81"/>
      <c r="B27" s="346" t="s">
        <v>280</v>
      </c>
      <c r="C27" s="346"/>
      <c r="D27" s="356">
        <v>6</v>
      </c>
      <c r="E27" s="357"/>
      <c r="F27" s="349">
        <v>3.3149171270718232</v>
      </c>
      <c r="G27" s="390">
        <v>2</v>
      </c>
      <c r="H27" s="357"/>
      <c r="I27" s="349">
        <v>1.1834319526627219</v>
      </c>
      <c r="J27" s="219">
        <v>19</v>
      </c>
      <c r="K27" s="351"/>
      <c r="L27" s="40">
        <f t="shared" si="0"/>
        <v>7.7868852459016393</v>
      </c>
      <c r="M27" s="353">
        <v>122</v>
      </c>
      <c r="N27" s="353"/>
      <c r="O27" s="355">
        <f t="shared" si="1"/>
        <v>0.42012465994008052</v>
      </c>
    </row>
    <row r="28" spans="1:16" ht="13.35" customHeight="1" x14ac:dyDescent="0.4">
      <c r="A28" s="81"/>
      <c r="B28" s="346" t="s">
        <v>116</v>
      </c>
      <c r="C28" s="346"/>
      <c r="D28" s="356">
        <v>14</v>
      </c>
      <c r="E28" s="357"/>
      <c r="F28" s="349">
        <v>7.7348066298342539</v>
      </c>
      <c r="G28" s="390">
        <v>0</v>
      </c>
      <c r="H28" s="357"/>
      <c r="I28" s="349">
        <v>0</v>
      </c>
      <c r="J28" s="219">
        <v>0</v>
      </c>
      <c r="K28" s="351"/>
      <c r="L28" s="40">
        <f t="shared" si="0"/>
        <v>0</v>
      </c>
      <c r="M28" s="353">
        <v>42</v>
      </c>
      <c r="N28" s="353"/>
      <c r="O28" s="355">
        <f t="shared" si="1"/>
        <v>0.14463307965150315</v>
      </c>
      <c r="P28" s="129"/>
    </row>
    <row r="29" spans="1:16" ht="3" customHeight="1" thickBot="1" x14ac:dyDescent="0.45">
      <c r="A29" s="358"/>
      <c r="B29" s="358"/>
      <c r="C29" s="358"/>
      <c r="D29" s="361"/>
      <c r="E29" s="358"/>
      <c r="F29" s="360"/>
      <c r="G29" s="361"/>
      <c r="H29" s="358"/>
      <c r="I29" s="360"/>
      <c r="J29" s="41"/>
      <c r="K29" s="167"/>
      <c r="L29" s="362"/>
      <c r="M29" s="363"/>
      <c r="N29" s="363"/>
      <c r="O29" s="364"/>
    </row>
    <row r="30" spans="1:16" ht="3" customHeight="1" x14ac:dyDescent="0.4">
      <c r="A30" s="326"/>
      <c r="B30" s="81"/>
      <c r="C30" s="81"/>
      <c r="D30" s="81"/>
      <c r="E30" s="81"/>
      <c r="F30" s="81"/>
      <c r="G30" s="81"/>
      <c r="H30" s="81"/>
      <c r="I30" s="81"/>
      <c r="J30" s="332"/>
      <c r="K30" s="81"/>
      <c r="L30" s="81"/>
      <c r="M30" s="81"/>
      <c r="N30" s="81"/>
      <c r="O30" s="81"/>
    </row>
    <row r="31" spans="1:16" x14ac:dyDescent="0.4">
      <c r="A31" s="326" t="s">
        <v>257</v>
      </c>
      <c r="B31" s="326"/>
      <c r="C31" s="326"/>
      <c r="D31" s="326"/>
      <c r="E31" s="326"/>
      <c r="F31" s="326"/>
      <c r="G31" s="394"/>
      <c r="H31" s="326"/>
      <c r="I31" s="326"/>
      <c r="J31" s="394"/>
      <c r="K31" s="326"/>
      <c r="L31" s="326"/>
      <c r="M31" s="326"/>
      <c r="N31" s="326"/>
      <c r="O31" s="326"/>
    </row>
    <row r="32" spans="1:16" ht="6" customHeight="1" x14ac:dyDescent="0.4">
      <c r="A32" s="81"/>
      <c r="B32" s="326"/>
      <c r="C32" s="326"/>
      <c r="D32" s="326"/>
      <c r="E32" s="326"/>
      <c r="F32" s="326"/>
      <c r="G32" s="326"/>
      <c r="H32" s="326"/>
      <c r="I32" s="326"/>
      <c r="J32" s="395"/>
      <c r="K32" s="395"/>
      <c r="L32" s="395"/>
      <c r="M32" s="326"/>
      <c r="N32" s="326"/>
      <c r="O32" s="326"/>
    </row>
    <row r="33" spans="1:15" x14ac:dyDescent="0.4">
      <c r="A33" s="326"/>
      <c r="B33" s="326"/>
      <c r="C33" s="326"/>
      <c r="D33" s="326"/>
      <c r="E33" s="326"/>
      <c r="F33" s="326"/>
      <c r="G33" s="326"/>
      <c r="H33" s="326"/>
      <c r="I33" s="326"/>
      <c r="J33" s="327"/>
      <c r="K33" s="327"/>
      <c r="L33" s="327"/>
      <c r="M33" s="396"/>
      <c r="N33" s="328"/>
      <c r="O33" s="328"/>
    </row>
  </sheetData>
  <mergeCells count="7">
    <mergeCell ref="A7:B7"/>
    <mergeCell ref="N2:O2"/>
    <mergeCell ref="B6:C6"/>
    <mergeCell ref="D6:F6"/>
    <mergeCell ref="G6:I6"/>
    <mergeCell ref="J6:L6"/>
    <mergeCell ref="M6:O6"/>
  </mergeCells>
  <phoneticPr fontId="3"/>
  <pageMargins left="0.57999999999999996" right="0.63" top="0.35" bottom="0.59" header="0.28000000000000003" footer="0.51200000000000001"/>
  <pageSetup paperSize="9" scale="98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P34"/>
  <sheetViews>
    <sheetView showGridLines="0" zoomScaleNormal="100" zoomScaleSheetLayoutView="100" workbookViewId="0">
      <selection activeCell="B26" sqref="B26"/>
    </sheetView>
  </sheetViews>
  <sheetFormatPr defaultRowHeight="10.5" x14ac:dyDescent="0.4"/>
  <cols>
    <col min="1" max="1" width="0.875" style="5" customWidth="1"/>
    <col min="2" max="2" width="15.625" style="5" customWidth="1"/>
    <col min="3" max="3" width="0.875" style="5" customWidth="1"/>
    <col min="4" max="4" width="7.625" style="5" customWidth="1"/>
    <col min="5" max="5" width="1.625" style="5" customWidth="1"/>
    <col min="6" max="6" width="6.375" style="5" customWidth="1"/>
    <col min="7" max="7" width="7.625" style="5" customWidth="1"/>
    <col min="8" max="8" width="1.625" style="5" customWidth="1"/>
    <col min="9" max="9" width="6.375" style="5" customWidth="1"/>
    <col min="10" max="10" width="7.625" style="4" customWidth="1"/>
    <col min="11" max="11" width="1.625" style="4" customWidth="1"/>
    <col min="12" max="12" width="6.375" style="4" customWidth="1"/>
    <col min="13" max="13" width="9.125" style="369" customWidth="1"/>
    <col min="14" max="14" width="1.625" style="369" customWidth="1"/>
    <col min="15" max="15" width="6.375" style="369" customWidth="1"/>
    <col min="16" max="16" width="9" style="3"/>
    <col min="17" max="16384" width="9" style="5"/>
  </cols>
  <sheetData>
    <row r="1" spans="1:16" s="3" customFormat="1" ht="14.25" customHeight="1" x14ac:dyDescent="0.4">
      <c r="A1" s="397" t="s">
        <v>261</v>
      </c>
      <c r="B1" s="397"/>
      <c r="C1" s="397"/>
      <c r="D1" s="374"/>
      <c r="E1" s="370"/>
      <c r="F1" s="370"/>
      <c r="G1" s="130"/>
      <c r="H1" s="130"/>
      <c r="I1" s="130"/>
      <c r="J1" s="398"/>
      <c r="K1" s="398"/>
      <c r="L1" s="398"/>
      <c r="M1" s="328"/>
      <c r="N1" s="328"/>
      <c r="O1" s="328"/>
      <c r="P1" s="326"/>
    </row>
    <row r="2" spans="1:16" s="3" customFormat="1" ht="12" x14ac:dyDescent="0.4">
      <c r="A2" s="370"/>
      <c r="B2" s="374" t="s">
        <v>259</v>
      </c>
      <c r="C2" s="370"/>
      <c r="D2" s="370"/>
      <c r="E2" s="370"/>
      <c r="F2" s="370"/>
      <c r="G2" s="130"/>
      <c r="H2" s="130"/>
      <c r="I2" s="130"/>
      <c r="J2" s="398"/>
      <c r="K2" s="398"/>
      <c r="L2" s="398"/>
      <c r="M2" s="326"/>
      <c r="N2" s="326"/>
      <c r="O2" s="326"/>
      <c r="P2" s="326"/>
    </row>
    <row r="3" spans="1:16" s="3" customFormat="1" ht="11.25" x14ac:dyDescent="0.4">
      <c r="A3" s="130"/>
      <c r="B3" s="399"/>
      <c r="C3" s="130"/>
      <c r="D3" s="130"/>
      <c r="E3" s="130"/>
      <c r="F3" s="130"/>
      <c r="G3" s="130"/>
      <c r="H3" s="130"/>
      <c r="I3" s="130"/>
      <c r="J3" s="398"/>
      <c r="K3" s="398"/>
      <c r="L3" s="398"/>
      <c r="M3" s="326"/>
      <c r="N3" s="326"/>
      <c r="O3" s="326"/>
      <c r="P3" s="326"/>
    </row>
    <row r="4" spans="1:16" s="3" customFormat="1" ht="9.75" customHeight="1" x14ac:dyDescent="0.4">
      <c r="A4" s="130"/>
      <c r="B4" s="131"/>
      <c r="C4" s="131"/>
      <c r="D4" s="128"/>
      <c r="E4" s="128"/>
      <c r="F4" s="128"/>
      <c r="G4" s="128"/>
      <c r="H4" s="128"/>
      <c r="I4" s="128"/>
      <c r="J4" s="400"/>
      <c r="K4" s="400"/>
      <c r="L4" s="400"/>
      <c r="M4" s="126"/>
      <c r="N4" s="326"/>
      <c r="O4" s="84" t="s">
        <v>260</v>
      </c>
      <c r="P4" s="326"/>
    </row>
    <row r="5" spans="1:16" s="3" customFormat="1" ht="2.1" customHeight="1" thickBot="1" x14ac:dyDescent="0.45">
      <c r="A5" s="130"/>
      <c r="B5" s="131"/>
      <c r="C5" s="131"/>
      <c r="D5" s="128"/>
      <c r="E5" s="128"/>
      <c r="F5" s="128"/>
      <c r="G5" s="128"/>
      <c r="H5" s="128"/>
      <c r="I5" s="128"/>
      <c r="J5" s="400"/>
      <c r="K5" s="400"/>
      <c r="L5" s="400"/>
      <c r="M5" s="126"/>
      <c r="N5" s="326"/>
      <c r="O5" s="84"/>
      <c r="P5" s="326"/>
    </row>
    <row r="6" spans="1:16" s="3" customFormat="1" ht="15.75" customHeight="1" x14ac:dyDescent="0.4">
      <c r="A6" s="134"/>
      <c r="B6" s="984" t="s">
        <v>246</v>
      </c>
      <c r="C6" s="1055"/>
      <c r="D6" s="1044" t="s">
        <v>247</v>
      </c>
      <c r="E6" s="1045"/>
      <c r="F6" s="1046"/>
      <c r="G6" s="1047">
        <v>30</v>
      </c>
      <c r="H6" s="1045"/>
      <c r="I6" s="1046"/>
      <c r="J6" s="946" t="s">
        <v>262</v>
      </c>
      <c r="K6" s="947"/>
      <c r="L6" s="1049"/>
      <c r="M6" s="1051" t="s">
        <v>263</v>
      </c>
      <c r="N6" s="1051"/>
      <c r="O6" s="1051"/>
      <c r="P6" s="326"/>
    </row>
    <row r="7" spans="1:16" s="3" customFormat="1" ht="15" customHeight="1" x14ac:dyDescent="0.4">
      <c r="A7" s="1054" t="s">
        <v>250</v>
      </c>
      <c r="B7" s="1054"/>
      <c r="C7" s="137"/>
      <c r="D7" s="401"/>
      <c r="E7" s="336"/>
      <c r="F7" s="91" t="s">
        <v>251</v>
      </c>
      <c r="G7" s="93"/>
      <c r="H7" s="336"/>
      <c r="I7" s="91" t="s">
        <v>251</v>
      </c>
      <c r="J7" s="35"/>
      <c r="K7" s="339"/>
      <c r="L7" s="340" t="s">
        <v>251</v>
      </c>
      <c r="M7" s="341"/>
      <c r="N7" s="341"/>
      <c r="O7" s="342" t="s">
        <v>251</v>
      </c>
      <c r="P7" s="326"/>
    </row>
    <row r="8" spans="1:16" s="3" customFormat="1" ht="6" customHeight="1" x14ac:dyDescent="0.4">
      <c r="A8" s="138"/>
      <c r="B8" s="138"/>
      <c r="C8" s="138"/>
      <c r="D8" s="402"/>
      <c r="E8" s="138"/>
      <c r="F8" s="162"/>
      <c r="G8" s="140"/>
      <c r="H8" s="138"/>
      <c r="I8" s="162"/>
      <c r="J8" s="37"/>
      <c r="K8" s="152"/>
      <c r="L8" s="343"/>
      <c r="M8" s="344"/>
      <c r="N8" s="344"/>
      <c r="O8" s="345"/>
      <c r="P8" s="326"/>
    </row>
    <row r="9" spans="1:16" s="3" customFormat="1" ht="13.35" customHeight="1" x14ac:dyDescent="0.4">
      <c r="A9" s="138"/>
      <c r="B9" s="382" t="s">
        <v>9</v>
      </c>
      <c r="C9" s="382"/>
      <c r="D9" s="403">
        <v>534579</v>
      </c>
      <c r="E9" s="404"/>
      <c r="F9" s="405">
        <v>100.00000000000001</v>
      </c>
      <c r="G9" s="390">
        <v>523851</v>
      </c>
      <c r="H9" s="348"/>
      <c r="I9" s="349">
        <v>100</v>
      </c>
      <c r="J9" s="219">
        <f>SUM(J11:J28)</f>
        <v>278193</v>
      </c>
      <c r="K9" s="352"/>
      <c r="L9" s="40">
        <f>SUM(L11:L28)</f>
        <v>99.999999999999986</v>
      </c>
      <c r="M9" s="353">
        <f>SUM(M11:M28)</f>
        <v>11150895</v>
      </c>
      <c r="N9" s="354"/>
      <c r="O9" s="355">
        <f>SUM(O11:O28)</f>
        <v>100.00000000000004</v>
      </c>
      <c r="P9" s="326"/>
    </row>
    <row r="10" spans="1:16" s="3" customFormat="1" ht="6" customHeight="1" x14ac:dyDescent="0.4">
      <c r="A10" s="138"/>
      <c r="B10" s="382"/>
      <c r="C10" s="382"/>
      <c r="D10" s="403"/>
      <c r="E10" s="406"/>
      <c r="F10" s="405"/>
      <c r="G10" s="390"/>
      <c r="H10" s="357"/>
      <c r="I10" s="349"/>
      <c r="J10" s="219"/>
      <c r="K10" s="351"/>
      <c r="L10" s="40"/>
      <c r="M10" s="353"/>
      <c r="N10" s="353"/>
      <c r="O10" s="355"/>
      <c r="P10" s="326"/>
    </row>
    <row r="11" spans="1:16" s="3" customFormat="1" ht="13.35" customHeight="1" x14ac:dyDescent="0.4">
      <c r="A11" s="138"/>
      <c r="B11" s="382" t="s">
        <v>264</v>
      </c>
      <c r="C11" s="382"/>
      <c r="D11" s="403">
        <v>69665</v>
      </c>
      <c r="E11" s="406"/>
      <c r="F11" s="405">
        <v>13.03175021839616</v>
      </c>
      <c r="G11" s="390">
        <v>58972</v>
      </c>
      <c r="H11" s="357"/>
      <c r="I11" s="349">
        <v>11.257399527728303</v>
      </c>
      <c r="J11" s="351">
        <v>31671</v>
      </c>
      <c r="K11" s="351"/>
      <c r="L11" s="40">
        <f t="shared" ref="L11:L28" si="0">J11/J$9*100</f>
        <v>11.384542386041344</v>
      </c>
      <c r="M11" s="353">
        <v>5427541</v>
      </c>
      <c r="N11" s="353"/>
      <c r="O11" s="355">
        <f t="shared" ref="O11:O28" si="1">M11/M$9*100</f>
        <v>48.673590774552181</v>
      </c>
      <c r="P11" s="326"/>
    </row>
    <row r="12" spans="1:16" s="3" customFormat="1" ht="13.35" customHeight="1" x14ac:dyDescent="0.4">
      <c r="A12" s="138"/>
      <c r="B12" s="382" t="s">
        <v>265</v>
      </c>
      <c r="C12" s="382"/>
      <c r="D12" s="403">
        <v>182</v>
      </c>
      <c r="E12" s="406"/>
      <c r="F12" s="405">
        <v>3.4045482519889488E-2</v>
      </c>
      <c r="G12" s="390">
        <v>137</v>
      </c>
      <c r="H12" s="357"/>
      <c r="I12" s="349">
        <v>2.6152474654052391E-2</v>
      </c>
      <c r="J12" s="351">
        <v>0</v>
      </c>
      <c r="K12" s="351"/>
      <c r="L12" s="40">
        <f t="shared" si="0"/>
        <v>0</v>
      </c>
      <c r="M12" s="353">
        <v>39341</v>
      </c>
      <c r="N12" s="353"/>
      <c r="O12" s="355">
        <f t="shared" si="1"/>
        <v>0.35280576133126534</v>
      </c>
      <c r="P12" s="326"/>
    </row>
    <row r="13" spans="1:16" s="3" customFormat="1" ht="13.35" customHeight="1" x14ac:dyDescent="0.4">
      <c r="A13" s="138"/>
      <c r="B13" s="382" t="s">
        <v>266</v>
      </c>
      <c r="C13" s="382"/>
      <c r="D13" s="403">
        <v>47605</v>
      </c>
      <c r="E13" s="406"/>
      <c r="F13" s="405">
        <v>8.905138436040323</v>
      </c>
      <c r="G13" s="390">
        <v>17145</v>
      </c>
      <c r="H13" s="357"/>
      <c r="I13" s="349">
        <v>3.2728772112680895</v>
      </c>
      <c r="J13" s="351">
        <v>11255</v>
      </c>
      <c r="K13" s="351"/>
      <c r="L13" s="40">
        <f t="shared" si="0"/>
        <v>4.045752409298581</v>
      </c>
      <c r="M13" s="353">
        <v>2125448</v>
      </c>
      <c r="N13" s="353"/>
      <c r="O13" s="355">
        <f t="shared" si="1"/>
        <v>19.060783910170439</v>
      </c>
      <c r="P13" s="326"/>
    </row>
    <row r="14" spans="1:16" s="3" customFormat="1" ht="13.35" customHeight="1" x14ac:dyDescent="0.4">
      <c r="A14" s="138"/>
      <c r="B14" s="382" t="s">
        <v>267</v>
      </c>
      <c r="C14" s="382"/>
      <c r="D14" s="403">
        <v>39</v>
      </c>
      <c r="E14" s="406"/>
      <c r="F14" s="405">
        <v>7.2954605399763181E-3</v>
      </c>
      <c r="G14" s="390">
        <v>0</v>
      </c>
      <c r="H14" s="357"/>
      <c r="I14" s="349">
        <v>0</v>
      </c>
      <c r="J14" s="351">
        <v>0</v>
      </c>
      <c r="K14" s="351"/>
      <c r="L14" s="40">
        <f t="shared" si="0"/>
        <v>0</v>
      </c>
      <c r="M14" s="353">
        <v>2248</v>
      </c>
      <c r="N14" s="353"/>
      <c r="O14" s="355">
        <f t="shared" si="1"/>
        <v>2.0159816768071083E-2</v>
      </c>
      <c r="P14" s="326"/>
    </row>
    <row r="15" spans="1:16" s="3" customFormat="1" ht="13.35" customHeight="1" x14ac:dyDescent="0.4">
      <c r="A15" s="138"/>
      <c r="B15" s="382" t="s">
        <v>268</v>
      </c>
      <c r="C15" s="382"/>
      <c r="D15" s="403">
        <v>0</v>
      </c>
      <c r="E15" s="406"/>
      <c r="F15" s="405">
        <v>0</v>
      </c>
      <c r="G15" s="390">
        <v>2717</v>
      </c>
      <c r="H15" s="357"/>
      <c r="I15" s="349">
        <v>0.51865893164277621</v>
      </c>
      <c r="J15" s="351">
        <v>0</v>
      </c>
      <c r="K15" s="351"/>
      <c r="L15" s="40">
        <f t="shared" si="0"/>
        <v>0</v>
      </c>
      <c r="M15" s="353">
        <v>32218</v>
      </c>
      <c r="N15" s="353"/>
      <c r="O15" s="355">
        <f t="shared" si="1"/>
        <v>0.28892748070894758</v>
      </c>
      <c r="P15" s="326"/>
    </row>
    <row r="16" spans="1:16" s="3" customFormat="1" ht="13.35" customHeight="1" x14ac:dyDescent="0.4">
      <c r="A16" s="138"/>
      <c r="B16" s="382" t="s">
        <v>269</v>
      </c>
      <c r="C16" s="382"/>
      <c r="D16" s="403">
        <v>2429</v>
      </c>
      <c r="E16" s="406"/>
      <c r="F16" s="405">
        <v>0.45437624747698657</v>
      </c>
      <c r="G16" s="390">
        <v>343</v>
      </c>
      <c r="H16" s="357"/>
      <c r="I16" s="349">
        <v>6.54766336229195E-2</v>
      </c>
      <c r="J16" s="351">
        <v>949</v>
      </c>
      <c r="K16" s="351"/>
      <c r="L16" s="40">
        <f t="shared" si="0"/>
        <v>0.34113007875827212</v>
      </c>
      <c r="M16" s="353">
        <v>45482</v>
      </c>
      <c r="N16" s="353"/>
      <c r="O16" s="355">
        <f t="shared" si="1"/>
        <v>0.40787757395258406</v>
      </c>
      <c r="P16" s="326"/>
    </row>
    <row r="17" spans="1:16" s="3" customFormat="1" ht="13.35" customHeight="1" x14ac:dyDescent="0.4">
      <c r="A17" s="138"/>
      <c r="B17" s="407" t="s">
        <v>270</v>
      </c>
      <c r="C17" s="382"/>
      <c r="D17" s="403">
        <v>0</v>
      </c>
      <c r="E17" s="406"/>
      <c r="F17" s="405">
        <v>0</v>
      </c>
      <c r="G17" s="390">
        <v>0</v>
      </c>
      <c r="H17" s="357"/>
      <c r="I17" s="349">
        <v>0</v>
      </c>
      <c r="J17" s="351">
        <v>0</v>
      </c>
      <c r="K17" s="351"/>
      <c r="L17" s="40">
        <f t="shared" si="0"/>
        <v>0</v>
      </c>
      <c r="M17" s="353">
        <v>4435</v>
      </c>
      <c r="N17" s="353"/>
      <c r="O17" s="355">
        <f t="shared" si="1"/>
        <v>3.977259224483775E-2</v>
      </c>
      <c r="P17" s="326"/>
    </row>
    <row r="18" spans="1:16" ht="13.35" customHeight="1" x14ac:dyDescent="0.4">
      <c r="A18" s="138"/>
      <c r="B18" s="382" t="s">
        <v>271</v>
      </c>
      <c r="C18" s="382"/>
      <c r="D18" s="403">
        <v>0</v>
      </c>
      <c r="E18" s="406"/>
      <c r="F18" s="405">
        <v>0</v>
      </c>
      <c r="G18" s="390">
        <v>0</v>
      </c>
      <c r="H18" s="357"/>
      <c r="I18" s="349">
        <v>0</v>
      </c>
      <c r="J18" s="351">
        <v>1402</v>
      </c>
      <c r="K18" s="351"/>
      <c r="L18" s="40">
        <f t="shared" si="0"/>
        <v>0.50396667062075606</v>
      </c>
      <c r="M18" s="353">
        <v>36622</v>
      </c>
      <c r="N18" s="353"/>
      <c r="O18" s="355">
        <f t="shared" si="1"/>
        <v>0.32842206836312243</v>
      </c>
      <c r="P18" s="326"/>
    </row>
    <row r="19" spans="1:16" ht="13.35" customHeight="1" x14ac:dyDescent="0.4">
      <c r="A19" s="138"/>
      <c r="B19" s="382" t="s">
        <v>272</v>
      </c>
      <c r="C19" s="382"/>
      <c r="D19" s="403">
        <v>10569</v>
      </c>
      <c r="E19" s="406"/>
      <c r="F19" s="405">
        <v>1.9770698063335823</v>
      </c>
      <c r="G19" s="390">
        <v>2558</v>
      </c>
      <c r="H19" s="357"/>
      <c r="I19" s="349">
        <v>0.48830678952602935</v>
      </c>
      <c r="J19" s="351">
        <v>43309</v>
      </c>
      <c r="K19" s="351"/>
      <c r="L19" s="40">
        <f t="shared" si="0"/>
        <v>15.567968999938891</v>
      </c>
      <c r="M19" s="353">
        <v>379109</v>
      </c>
      <c r="N19" s="353"/>
      <c r="O19" s="355">
        <f t="shared" si="1"/>
        <v>3.3998078181168414</v>
      </c>
      <c r="P19" s="326"/>
    </row>
    <row r="20" spans="1:16" ht="13.35" customHeight="1" x14ac:dyDescent="0.4">
      <c r="A20" s="138"/>
      <c r="B20" s="382" t="s">
        <v>273</v>
      </c>
      <c r="C20" s="382"/>
      <c r="D20" s="403">
        <v>104839</v>
      </c>
      <c r="E20" s="406"/>
      <c r="F20" s="405">
        <v>19.611507373091722</v>
      </c>
      <c r="G20" s="390">
        <v>30141</v>
      </c>
      <c r="H20" s="357"/>
      <c r="I20" s="349">
        <v>5.753735317867104</v>
      </c>
      <c r="J20" s="351">
        <v>12408</v>
      </c>
      <c r="K20" s="351"/>
      <c r="L20" s="40">
        <f t="shared" si="0"/>
        <v>4.4602128737962499</v>
      </c>
      <c r="M20" s="353">
        <v>250478</v>
      </c>
      <c r="N20" s="353"/>
      <c r="O20" s="355">
        <f t="shared" si="1"/>
        <v>2.2462591567762051</v>
      </c>
      <c r="P20" s="326"/>
    </row>
    <row r="21" spans="1:16" ht="13.35" customHeight="1" x14ac:dyDescent="0.4">
      <c r="A21" s="138"/>
      <c r="B21" s="382" t="s">
        <v>274</v>
      </c>
      <c r="C21" s="382"/>
      <c r="D21" s="403">
        <v>5055</v>
      </c>
      <c r="E21" s="406"/>
      <c r="F21" s="405">
        <v>0.94560392383539194</v>
      </c>
      <c r="G21" s="390">
        <v>160511</v>
      </c>
      <c r="H21" s="357"/>
      <c r="I21" s="349">
        <v>30.640582913843822</v>
      </c>
      <c r="J21" s="351">
        <v>0</v>
      </c>
      <c r="K21" s="351"/>
      <c r="L21" s="40">
        <f t="shared" si="0"/>
        <v>0</v>
      </c>
      <c r="M21" s="353">
        <v>24533</v>
      </c>
      <c r="N21" s="353"/>
      <c r="O21" s="355">
        <f t="shared" si="1"/>
        <v>0.22000924589461204</v>
      </c>
      <c r="P21" s="326"/>
    </row>
    <row r="22" spans="1:16" ht="13.35" customHeight="1" x14ac:dyDescent="0.4">
      <c r="A22" s="138"/>
      <c r="B22" s="382" t="s">
        <v>275</v>
      </c>
      <c r="C22" s="382"/>
      <c r="D22" s="403">
        <v>229164</v>
      </c>
      <c r="E22" s="406"/>
      <c r="F22" s="405">
        <v>42.868126132900841</v>
      </c>
      <c r="G22" s="390">
        <v>174509</v>
      </c>
      <c r="H22" s="357"/>
      <c r="I22" s="349">
        <v>33.312716783971013</v>
      </c>
      <c r="J22" s="351">
        <v>96127</v>
      </c>
      <c r="K22" s="351"/>
      <c r="L22" s="40">
        <f t="shared" si="0"/>
        <v>34.554068578289169</v>
      </c>
      <c r="M22" s="353">
        <v>1115871</v>
      </c>
      <c r="N22" s="353"/>
      <c r="O22" s="355">
        <f t="shared" si="1"/>
        <v>10.00700840605171</v>
      </c>
      <c r="P22" s="326"/>
    </row>
    <row r="23" spans="1:16" ht="13.35" customHeight="1" x14ac:dyDescent="0.4">
      <c r="A23" s="138"/>
      <c r="B23" s="382" t="s">
        <v>281</v>
      </c>
      <c r="C23" s="382"/>
      <c r="D23" s="403">
        <v>29773</v>
      </c>
      <c r="E23" s="406"/>
      <c r="F23" s="405">
        <v>5.5694294014542285</v>
      </c>
      <c r="G23" s="390">
        <v>15326</v>
      </c>
      <c r="H23" s="357"/>
      <c r="I23" s="349">
        <v>2.9256410696934814</v>
      </c>
      <c r="J23" s="351">
        <v>42009</v>
      </c>
      <c r="K23" s="351"/>
      <c r="L23" s="40">
        <f t="shared" si="0"/>
        <v>15.100667522187832</v>
      </c>
      <c r="M23" s="353">
        <v>491984</v>
      </c>
      <c r="N23" s="353"/>
      <c r="O23" s="355">
        <f t="shared" si="1"/>
        <v>4.4120584042805531</v>
      </c>
      <c r="P23" s="326"/>
    </row>
    <row r="24" spans="1:16" ht="13.35" customHeight="1" x14ac:dyDescent="0.4">
      <c r="A24" s="138"/>
      <c r="B24" s="382" t="s">
        <v>277</v>
      </c>
      <c r="C24" s="382"/>
      <c r="D24" s="403">
        <v>2812</v>
      </c>
      <c r="E24" s="406"/>
      <c r="F24" s="405">
        <v>0.52602141124136936</v>
      </c>
      <c r="G24" s="390">
        <v>18837</v>
      </c>
      <c r="H24" s="357"/>
      <c r="I24" s="349">
        <v>3.5958698179444157</v>
      </c>
      <c r="J24" s="351">
        <v>2049</v>
      </c>
      <c r="K24" s="351"/>
      <c r="L24" s="40">
        <f t="shared" si="0"/>
        <v>0.7365390214707056</v>
      </c>
      <c r="M24" s="353">
        <v>403146</v>
      </c>
      <c r="N24" s="353"/>
      <c r="O24" s="355">
        <f t="shared" si="1"/>
        <v>3.6153689905608473</v>
      </c>
      <c r="P24" s="326"/>
    </row>
    <row r="25" spans="1:16" ht="13.35" customHeight="1" x14ac:dyDescent="0.4">
      <c r="A25" s="138"/>
      <c r="B25" s="407" t="s">
        <v>278</v>
      </c>
      <c r="C25" s="382"/>
      <c r="D25" s="403">
        <v>2060</v>
      </c>
      <c r="E25" s="406"/>
      <c r="F25" s="405">
        <v>0.38534996698336449</v>
      </c>
      <c r="G25" s="390">
        <v>929</v>
      </c>
      <c r="H25" s="357"/>
      <c r="I25" s="349">
        <v>0.17734050331105602</v>
      </c>
      <c r="J25" s="351">
        <v>20849</v>
      </c>
      <c r="K25" s="351"/>
      <c r="L25" s="40">
        <f t="shared" si="0"/>
        <v>7.4944373151013863</v>
      </c>
      <c r="M25" s="353">
        <v>437026</v>
      </c>
      <c r="N25" s="353"/>
      <c r="O25" s="355">
        <f t="shared" si="1"/>
        <v>3.9192011044853348</v>
      </c>
      <c r="P25" s="326"/>
    </row>
    <row r="26" spans="1:16" ht="13.35" customHeight="1" x14ac:dyDescent="0.4">
      <c r="A26" s="138"/>
      <c r="B26" s="382" t="s">
        <v>279</v>
      </c>
      <c r="C26" s="382"/>
      <c r="D26" s="403">
        <v>7576</v>
      </c>
      <c r="E26" s="406"/>
      <c r="F26" s="405">
        <v>1.4171899756630919</v>
      </c>
      <c r="G26" s="390">
        <v>28075</v>
      </c>
      <c r="H26" s="357"/>
      <c r="I26" s="349">
        <v>5.35934836432497</v>
      </c>
      <c r="J26" s="351">
        <v>1702</v>
      </c>
      <c r="K26" s="351"/>
      <c r="L26" s="40">
        <f t="shared" si="0"/>
        <v>0.61180547317869249</v>
      </c>
      <c r="M26" s="353">
        <v>211503</v>
      </c>
      <c r="N26" s="353"/>
      <c r="O26" s="355">
        <f t="shared" si="1"/>
        <v>1.8967356431927662</v>
      </c>
      <c r="P26" s="326"/>
    </row>
    <row r="27" spans="1:16" ht="13.35" customHeight="1" x14ac:dyDescent="0.4">
      <c r="A27" s="138"/>
      <c r="B27" s="382" t="s">
        <v>280</v>
      </c>
      <c r="C27" s="382"/>
      <c r="D27" s="403">
        <v>17790</v>
      </c>
      <c r="E27" s="406"/>
      <c r="F27" s="405">
        <v>3.3278523847738128</v>
      </c>
      <c r="G27" s="390">
        <v>13651</v>
      </c>
      <c r="H27" s="357"/>
      <c r="I27" s="349">
        <v>2.6058936606019647</v>
      </c>
      <c r="J27" s="351">
        <v>14463</v>
      </c>
      <c r="K27" s="351"/>
      <c r="L27" s="40">
        <f t="shared" si="0"/>
        <v>5.1989086713181134</v>
      </c>
      <c r="M27" s="353">
        <v>122232</v>
      </c>
      <c r="N27" s="353"/>
      <c r="O27" s="355">
        <f t="shared" si="1"/>
        <v>1.0961631330938009</v>
      </c>
      <c r="P27" s="81"/>
    </row>
    <row r="28" spans="1:16" ht="13.35" customHeight="1" x14ac:dyDescent="0.4">
      <c r="A28" s="138"/>
      <c r="B28" s="382" t="s">
        <v>116</v>
      </c>
      <c r="C28" s="382"/>
      <c r="D28" s="403">
        <v>5021</v>
      </c>
      <c r="E28" s="406"/>
      <c r="F28" s="405">
        <v>0.93924377874925868</v>
      </c>
      <c r="G28" s="390">
        <v>0</v>
      </c>
      <c r="H28" s="357"/>
      <c r="I28" s="349">
        <v>0</v>
      </c>
      <c r="J28" s="351">
        <v>0</v>
      </c>
      <c r="K28" s="351"/>
      <c r="L28" s="40">
        <f t="shared" si="0"/>
        <v>0</v>
      </c>
      <c r="M28" s="353">
        <v>1678</v>
      </c>
      <c r="N28" s="353"/>
      <c r="O28" s="355">
        <f t="shared" si="1"/>
        <v>1.5048119455882242E-2</v>
      </c>
      <c r="P28" s="326"/>
    </row>
    <row r="29" spans="1:16" ht="3" customHeight="1" thickBot="1" x14ac:dyDescent="0.45">
      <c r="A29" s="384"/>
      <c r="B29" s="384"/>
      <c r="C29" s="384"/>
      <c r="D29" s="408"/>
      <c r="E29" s="384"/>
      <c r="F29" s="409"/>
      <c r="G29" s="358"/>
      <c r="H29" s="358"/>
      <c r="I29" s="360"/>
      <c r="J29" s="167"/>
      <c r="K29" s="167"/>
      <c r="L29" s="362"/>
      <c r="M29" s="363"/>
      <c r="N29" s="363"/>
      <c r="O29" s="364"/>
      <c r="P29" s="326"/>
    </row>
    <row r="30" spans="1:16" ht="3" customHeight="1" x14ac:dyDescent="0.4">
      <c r="A30" s="130"/>
      <c r="B30" s="128"/>
      <c r="C30" s="128"/>
      <c r="D30" s="128"/>
      <c r="E30" s="128"/>
      <c r="F30" s="128"/>
      <c r="G30" s="81"/>
      <c r="H30" s="81"/>
      <c r="I30" s="81"/>
      <c r="J30" s="400"/>
      <c r="K30" s="400"/>
      <c r="L30" s="400"/>
      <c r="M30" s="81"/>
      <c r="N30" s="81"/>
      <c r="O30" s="81"/>
      <c r="P30" s="326"/>
    </row>
    <row r="31" spans="1:16" x14ac:dyDescent="0.4">
      <c r="A31" s="130" t="s">
        <v>257</v>
      </c>
      <c r="B31" s="130"/>
      <c r="C31" s="130"/>
      <c r="D31" s="130"/>
      <c r="E31" s="130"/>
      <c r="F31" s="130"/>
      <c r="G31" s="130"/>
      <c r="H31" s="130"/>
      <c r="I31" s="130"/>
      <c r="J31" s="398"/>
      <c r="K31" s="398"/>
      <c r="L31" s="398"/>
      <c r="M31" s="326"/>
      <c r="N31" s="326"/>
      <c r="O31" s="326"/>
      <c r="P31" s="326"/>
    </row>
    <row r="32" spans="1:16" x14ac:dyDescent="0.4">
      <c r="A32" s="130"/>
      <c r="B32" s="130"/>
      <c r="C32" s="130"/>
      <c r="D32" s="130"/>
      <c r="E32" s="130"/>
      <c r="F32" s="130"/>
      <c r="G32" s="130"/>
      <c r="H32" s="130"/>
      <c r="I32" s="130"/>
      <c r="J32" s="410"/>
      <c r="K32" s="398"/>
      <c r="L32" s="398"/>
      <c r="M32" s="396"/>
      <c r="N32" s="328"/>
      <c r="O32" s="328"/>
      <c r="P32" s="326"/>
    </row>
    <row r="33" spans="1:16" x14ac:dyDescent="0.4">
      <c r="A33" s="130"/>
      <c r="B33" s="130"/>
      <c r="C33" s="130"/>
      <c r="D33" s="130"/>
      <c r="E33" s="130"/>
      <c r="F33" s="130"/>
      <c r="G33" s="130"/>
      <c r="H33" s="130"/>
      <c r="I33" s="130"/>
      <c r="J33" s="398"/>
      <c r="K33" s="398"/>
      <c r="L33" s="398"/>
      <c r="M33" s="328"/>
      <c r="N33" s="328"/>
      <c r="O33" s="328"/>
      <c r="P33" s="326"/>
    </row>
    <row r="34" spans="1:16" x14ac:dyDescent="0.4">
      <c r="A34" s="130"/>
      <c r="B34" s="130"/>
      <c r="C34" s="130"/>
      <c r="D34" s="130"/>
      <c r="E34" s="130"/>
      <c r="F34" s="130"/>
      <c r="G34" s="130"/>
      <c r="H34" s="130"/>
      <c r="I34" s="130"/>
      <c r="J34" s="398"/>
      <c r="K34" s="398"/>
      <c r="L34" s="398"/>
      <c r="M34" s="328"/>
      <c r="N34" s="328"/>
      <c r="O34" s="328"/>
      <c r="P34" s="326"/>
    </row>
  </sheetData>
  <mergeCells count="6">
    <mergeCell ref="M6:O6"/>
    <mergeCell ref="A7:B7"/>
    <mergeCell ref="B6:C6"/>
    <mergeCell ref="D6:F6"/>
    <mergeCell ref="G6:I6"/>
    <mergeCell ref="J6:L6"/>
  </mergeCells>
  <phoneticPr fontId="3"/>
  <pageMargins left="0.57999999999999996" right="0.63" top="0.35" bottom="0.59" header="0.28000000000000003" footer="0.51200000000000001"/>
  <pageSetup paperSize="9" scale="98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  <pageSetUpPr fitToPage="1"/>
  </sheetPr>
  <dimension ref="A1:Y101"/>
  <sheetViews>
    <sheetView showGridLines="0" zoomScaleNormal="100" zoomScaleSheetLayoutView="100" workbookViewId="0">
      <selection activeCell="B26" sqref="B26"/>
    </sheetView>
  </sheetViews>
  <sheetFormatPr defaultRowHeight="10.5" x14ac:dyDescent="0.4"/>
  <cols>
    <col min="1" max="2" width="0.375" style="5" customWidth="1"/>
    <col min="3" max="3" width="6.375" style="5" customWidth="1"/>
    <col min="4" max="5" width="0.875" style="5" customWidth="1"/>
    <col min="6" max="6" width="7.125" style="5" customWidth="1"/>
    <col min="7" max="8" width="0.375" style="5" customWidth="1"/>
    <col min="9" max="9" width="7.125" style="5" customWidth="1"/>
    <col min="10" max="10" width="7.125" style="3" customWidth="1"/>
    <col min="11" max="11" width="7.125" style="5" customWidth="1"/>
    <col min="12" max="12" width="9.625" style="3" customWidth="1"/>
    <col min="13" max="14" width="0.375" style="5" customWidth="1"/>
    <col min="15" max="15" width="6.375" style="5" customWidth="1"/>
    <col min="16" max="17" width="0.875" style="5" customWidth="1"/>
    <col min="18" max="18" width="7.125" style="5" customWidth="1"/>
    <col min="19" max="20" width="0.375" style="5" customWidth="1"/>
    <col min="21" max="21" width="7.125" style="5" customWidth="1"/>
    <col min="22" max="22" width="7.125" style="3" customWidth="1"/>
    <col min="23" max="23" width="7.125" style="5" customWidth="1"/>
    <col min="24" max="24" width="9.625" style="3" customWidth="1"/>
    <col min="25" max="16384" width="9" style="5"/>
  </cols>
  <sheetData>
    <row r="1" spans="1:25" ht="14.25" customHeight="1" x14ac:dyDescent="0.4">
      <c r="A1" s="42" t="s">
        <v>282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3"/>
      <c r="N1" s="3"/>
      <c r="O1" s="3"/>
      <c r="P1" s="3"/>
      <c r="Q1" s="3"/>
      <c r="R1" s="3"/>
      <c r="S1" s="3"/>
      <c r="T1" s="3"/>
      <c r="U1" s="3"/>
      <c r="W1" s="3"/>
      <c r="Y1" s="3"/>
    </row>
    <row r="2" spans="1:25" ht="14.25" customHeight="1" x14ac:dyDescent="0.4">
      <c r="A2" s="42"/>
      <c r="B2" s="42"/>
      <c r="C2" s="412" t="s">
        <v>244</v>
      </c>
      <c r="D2" s="411"/>
      <c r="E2" s="411"/>
      <c r="F2" s="411"/>
      <c r="G2" s="411"/>
      <c r="H2" s="411"/>
      <c r="I2" s="411"/>
      <c r="J2" s="411"/>
      <c r="K2" s="411"/>
      <c r="L2" s="411"/>
      <c r="M2" s="3"/>
      <c r="N2" s="3"/>
      <c r="O2" s="3"/>
      <c r="P2" s="3"/>
      <c r="Q2" s="3"/>
      <c r="R2" s="3"/>
      <c r="S2" s="3"/>
      <c r="T2" s="3"/>
      <c r="U2" s="3"/>
      <c r="W2" s="3"/>
      <c r="Y2" s="3"/>
    </row>
    <row r="3" spans="1:25" ht="9.75" customHeight="1" x14ac:dyDescent="0.4">
      <c r="A3" s="3"/>
      <c r="B3" s="3"/>
      <c r="C3" s="413"/>
      <c r="D3" s="82"/>
      <c r="E3" s="82"/>
      <c r="F3" s="82"/>
      <c r="G3" s="82"/>
      <c r="H3" s="82"/>
      <c r="I3" s="82"/>
      <c r="J3" s="82"/>
      <c r="K3" s="82"/>
      <c r="M3" s="3"/>
      <c r="N3" s="3"/>
      <c r="O3" s="413"/>
      <c r="P3" s="3"/>
      <c r="Q3" s="3"/>
      <c r="R3" s="82"/>
      <c r="S3" s="82"/>
      <c r="T3" s="82"/>
      <c r="U3" s="82"/>
      <c r="W3" s="82"/>
      <c r="X3" s="102" t="s">
        <v>283</v>
      </c>
      <c r="Y3" s="3"/>
    </row>
    <row r="4" spans="1:25" ht="2.1" customHeight="1" thickBot="1" x14ac:dyDescent="0.45">
      <c r="A4" s="3"/>
      <c r="B4" s="3"/>
      <c r="C4" s="413"/>
      <c r="D4" s="82"/>
      <c r="E4" s="82"/>
      <c r="F4" s="82"/>
      <c r="G4" s="82"/>
      <c r="H4" s="82"/>
      <c r="I4" s="82"/>
      <c r="J4" s="82"/>
      <c r="K4" s="82"/>
      <c r="M4" s="3"/>
      <c r="N4" s="3"/>
      <c r="O4" s="413"/>
      <c r="P4" s="3"/>
      <c r="Q4" s="3"/>
      <c r="R4" s="82"/>
      <c r="S4" s="82"/>
      <c r="T4" s="82"/>
      <c r="U4" s="82"/>
      <c r="W4" s="82"/>
      <c r="X4" s="102"/>
      <c r="Y4" s="3"/>
    </row>
    <row r="5" spans="1:25" ht="17.25" customHeight="1" x14ac:dyDescent="0.4">
      <c r="A5" s="45"/>
      <c r="B5" s="414"/>
      <c r="C5" s="957" t="s">
        <v>96</v>
      </c>
      <c r="D5" s="957"/>
      <c r="E5" s="957"/>
      <c r="F5" s="957"/>
      <c r="G5" s="415"/>
      <c r="H5" s="46"/>
      <c r="I5" s="1056" t="s">
        <v>284</v>
      </c>
      <c r="J5" s="1056">
        <v>30</v>
      </c>
      <c r="K5" s="1059" t="s">
        <v>285</v>
      </c>
      <c r="L5" s="1063" t="s">
        <v>286</v>
      </c>
      <c r="M5" s="202"/>
      <c r="N5" s="414"/>
      <c r="O5" s="957" t="s">
        <v>96</v>
      </c>
      <c r="P5" s="957"/>
      <c r="Q5" s="957"/>
      <c r="R5" s="957"/>
      <c r="S5" s="415"/>
      <c r="T5" s="46"/>
      <c r="U5" s="1056" t="s">
        <v>287</v>
      </c>
      <c r="V5" s="1056">
        <v>30</v>
      </c>
      <c r="W5" s="1059" t="s">
        <v>285</v>
      </c>
      <c r="X5" s="1050" t="s">
        <v>286</v>
      </c>
      <c r="Y5" s="3"/>
    </row>
    <row r="6" spans="1:25" ht="17.25" customHeight="1" x14ac:dyDescent="0.4">
      <c r="A6" s="48"/>
      <c r="B6" s="48"/>
      <c r="C6" s="966" t="s">
        <v>7</v>
      </c>
      <c r="D6" s="966"/>
      <c r="E6" s="966"/>
      <c r="F6" s="966"/>
      <c r="G6" s="49"/>
      <c r="H6" s="49"/>
      <c r="I6" s="1057"/>
      <c r="J6" s="1058"/>
      <c r="K6" s="1060"/>
      <c r="L6" s="1064"/>
      <c r="M6" s="416"/>
      <c r="N6" s="416"/>
      <c r="O6" s="1062" t="s">
        <v>7</v>
      </c>
      <c r="P6" s="1062"/>
      <c r="Q6" s="1062"/>
      <c r="R6" s="1062"/>
      <c r="S6" s="49"/>
      <c r="T6" s="49"/>
      <c r="U6" s="1057"/>
      <c r="V6" s="1058"/>
      <c r="W6" s="1060"/>
      <c r="X6" s="1061"/>
      <c r="Y6" s="3"/>
    </row>
    <row r="7" spans="1:25" ht="6" customHeight="1" x14ac:dyDescent="0.4">
      <c r="A7" s="82"/>
      <c r="B7" s="82"/>
      <c r="C7" s="417"/>
      <c r="D7" s="418"/>
      <c r="E7" s="419"/>
      <c r="F7" s="82"/>
      <c r="G7" s="82"/>
      <c r="H7" s="82"/>
      <c r="I7" s="17"/>
      <c r="J7" s="17"/>
      <c r="K7" s="343"/>
      <c r="L7" s="420"/>
      <c r="M7" s="82"/>
      <c r="N7" s="82"/>
      <c r="O7" s="1065" t="s">
        <v>288</v>
      </c>
      <c r="P7" s="82"/>
      <c r="Q7" s="421"/>
      <c r="R7" s="82"/>
      <c r="S7" s="82"/>
      <c r="T7" s="82"/>
      <c r="U7" s="17"/>
      <c r="V7" s="17"/>
      <c r="W7" s="343"/>
      <c r="X7" s="422"/>
      <c r="Y7" s="3"/>
    </row>
    <row r="8" spans="1:25" ht="17.25" customHeight="1" x14ac:dyDescent="0.4">
      <c r="A8" s="82"/>
      <c r="B8" s="82"/>
      <c r="C8" s="1067" t="s">
        <v>76</v>
      </c>
      <c r="D8" s="423"/>
      <c r="E8" s="424"/>
      <c r="F8" s="425" t="s">
        <v>289</v>
      </c>
      <c r="G8" s="423"/>
      <c r="H8" s="423"/>
      <c r="I8" s="210">
        <v>142</v>
      </c>
      <c r="J8" s="210">
        <v>136</v>
      </c>
      <c r="K8" s="223">
        <f>SUM(K9:K14)</f>
        <v>213</v>
      </c>
      <c r="L8" s="426">
        <f>SUM(L9:L14)</f>
        <v>27501</v>
      </c>
      <c r="M8" s="427"/>
      <c r="N8" s="427"/>
      <c r="O8" s="1066"/>
      <c r="P8" s="423"/>
      <c r="Q8" s="424"/>
      <c r="R8" s="425" t="s">
        <v>289</v>
      </c>
      <c r="S8" s="423"/>
      <c r="T8" s="423"/>
      <c r="U8" s="210">
        <v>0</v>
      </c>
      <c r="V8" s="210">
        <v>2</v>
      </c>
      <c r="W8" s="223">
        <f>SUM(W9:W14)</f>
        <v>0</v>
      </c>
      <c r="X8" s="428">
        <f>SUM(X9:X14)</f>
        <v>65</v>
      </c>
      <c r="Y8" s="3"/>
    </row>
    <row r="9" spans="1:25" ht="17.25" customHeight="1" x14ac:dyDescent="0.4">
      <c r="A9" s="82"/>
      <c r="B9" s="82"/>
      <c r="C9" s="1067"/>
      <c r="D9" s="423"/>
      <c r="E9" s="424"/>
      <c r="F9" s="425" t="s">
        <v>290</v>
      </c>
      <c r="G9" s="423"/>
      <c r="H9" s="423"/>
      <c r="I9" s="210">
        <v>17</v>
      </c>
      <c r="J9" s="210">
        <v>42</v>
      </c>
      <c r="K9" s="223">
        <f>SUM(W9,W17,K17,K25,W25,W33,K33,K41,W41,K57,W57,K65,W65,K73,W73,K81,W81,K89)</f>
        <v>106</v>
      </c>
      <c r="L9" s="426">
        <f>SUM(X9,X17,L17,L25,X25,X33,L33,L41,X41,L57,X57,L65,X65,L73,X73,L81,X81,L89)</f>
        <v>1203</v>
      </c>
      <c r="M9" s="429"/>
      <c r="N9" s="429"/>
      <c r="O9" s="1066"/>
      <c r="P9" s="423"/>
      <c r="Q9" s="424"/>
      <c r="R9" s="425" t="s">
        <v>290</v>
      </c>
      <c r="S9" s="423"/>
      <c r="T9" s="423"/>
      <c r="U9" s="430">
        <v>0</v>
      </c>
      <c r="V9" s="430">
        <v>0</v>
      </c>
      <c r="W9" s="431">
        <v>0</v>
      </c>
      <c r="X9" s="432">
        <v>14</v>
      </c>
      <c r="Y9" s="3"/>
    </row>
    <row r="10" spans="1:25" ht="17.25" customHeight="1" x14ac:dyDescent="0.4">
      <c r="A10" s="82"/>
      <c r="B10" s="82"/>
      <c r="C10" s="1067"/>
      <c r="D10" s="423"/>
      <c r="E10" s="424"/>
      <c r="F10" s="425" t="s">
        <v>291</v>
      </c>
      <c r="G10" s="423"/>
      <c r="H10" s="423"/>
      <c r="I10" s="210">
        <v>18</v>
      </c>
      <c r="J10" s="210">
        <v>6</v>
      </c>
      <c r="K10" s="223">
        <f t="shared" ref="K10:L14" si="0">SUM(W10,W18,K18,K26,W26,W34,K34,K42,W42,K58,W58,K66,W66,K74,W74,K82,W82,K90)</f>
        <v>21</v>
      </c>
      <c r="L10" s="426">
        <f t="shared" si="0"/>
        <v>12101</v>
      </c>
      <c r="M10" s="427"/>
      <c r="N10" s="427"/>
      <c r="O10" s="1066"/>
      <c r="P10" s="423"/>
      <c r="Q10" s="424"/>
      <c r="R10" s="425" t="s">
        <v>291</v>
      </c>
      <c r="S10" s="423"/>
      <c r="T10" s="423"/>
      <c r="U10" s="430">
        <v>0</v>
      </c>
      <c r="V10" s="430">
        <v>0</v>
      </c>
      <c r="W10" s="431">
        <v>0</v>
      </c>
      <c r="X10" s="432">
        <v>23</v>
      </c>
      <c r="Y10" s="3"/>
    </row>
    <row r="11" spans="1:25" ht="17.25" customHeight="1" x14ac:dyDescent="0.4">
      <c r="A11" s="82"/>
      <c r="B11" s="82"/>
      <c r="C11" s="1067"/>
      <c r="D11" s="423"/>
      <c r="E11" s="424"/>
      <c r="F11" s="425" t="s">
        <v>292</v>
      </c>
      <c r="G11" s="423"/>
      <c r="H11" s="423"/>
      <c r="I11" s="210">
        <v>38</v>
      </c>
      <c r="J11" s="210">
        <v>31</v>
      </c>
      <c r="K11" s="223">
        <f t="shared" si="0"/>
        <v>23</v>
      </c>
      <c r="L11" s="426">
        <f t="shared" si="0"/>
        <v>12949</v>
      </c>
      <c r="M11" s="427"/>
      <c r="N11" s="427"/>
      <c r="O11" s="1066"/>
      <c r="P11" s="423"/>
      <c r="Q11" s="424"/>
      <c r="R11" s="425" t="s">
        <v>292</v>
      </c>
      <c r="S11" s="423"/>
      <c r="T11" s="423"/>
      <c r="U11" s="210">
        <v>0</v>
      </c>
      <c r="V11" s="210">
        <v>0</v>
      </c>
      <c r="W11" s="223">
        <v>0</v>
      </c>
      <c r="X11" s="428">
        <v>26</v>
      </c>
      <c r="Y11" s="3"/>
    </row>
    <row r="12" spans="1:25" ht="17.25" customHeight="1" x14ac:dyDescent="0.4">
      <c r="A12" s="82"/>
      <c r="B12" s="82"/>
      <c r="C12" s="1067"/>
      <c r="D12" s="423"/>
      <c r="E12" s="424"/>
      <c r="F12" s="425" t="s">
        <v>293</v>
      </c>
      <c r="G12" s="423"/>
      <c r="H12" s="423"/>
      <c r="I12" s="210">
        <v>26</v>
      </c>
      <c r="J12" s="210">
        <v>20</v>
      </c>
      <c r="K12" s="223">
        <f t="shared" si="0"/>
        <v>18</v>
      </c>
      <c r="L12" s="426">
        <f t="shared" si="0"/>
        <v>633</v>
      </c>
      <c r="M12" s="427"/>
      <c r="N12" s="427"/>
      <c r="O12" s="1066"/>
      <c r="P12" s="423"/>
      <c r="Q12" s="424"/>
      <c r="R12" s="425" t="s">
        <v>293</v>
      </c>
      <c r="S12" s="423"/>
      <c r="T12" s="423"/>
      <c r="U12" s="210">
        <v>0</v>
      </c>
      <c r="V12" s="210">
        <v>1</v>
      </c>
      <c r="W12" s="223">
        <v>0</v>
      </c>
      <c r="X12" s="428">
        <v>1</v>
      </c>
      <c r="Y12" s="3"/>
    </row>
    <row r="13" spans="1:25" ht="17.25" customHeight="1" x14ac:dyDescent="0.4">
      <c r="A13" s="82"/>
      <c r="B13" s="82"/>
      <c r="C13" s="1067"/>
      <c r="D13" s="423"/>
      <c r="E13" s="424"/>
      <c r="F13" s="425" t="s">
        <v>294</v>
      </c>
      <c r="G13" s="423"/>
      <c r="H13" s="423"/>
      <c r="I13" s="210">
        <v>37</v>
      </c>
      <c r="J13" s="210">
        <v>32</v>
      </c>
      <c r="K13" s="223">
        <f t="shared" si="0"/>
        <v>45</v>
      </c>
      <c r="L13" s="426">
        <f t="shared" si="0"/>
        <v>585</v>
      </c>
      <c r="M13" s="427"/>
      <c r="N13" s="427"/>
      <c r="O13" s="1066"/>
      <c r="P13" s="423"/>
      <c r="Q13" s="424"/>
      <c r="R13" s="425" t="s">
        <v>294</v>
      </c>
      <c r="S13" s="423"/>
      <c r="T13" s="423"/>
      <c r="U13" s="210">
        <v>0</v>
      </c>
      <c r="V13" s="210">
        <v>1</v>
      </c>
      <c r="W13" s="223">
        <v>0</v>
      </c>
      <c r="X13" s="428">
        <v>1</v>
      </c>
      <c r="Y13" s="3"/>
    </row>
    <row r="14" spans="1:25" ht="17.25" customHeight="1" x14ac:dyDescent="0.4">
      <c r="A14" s="82"/>
      <c r="B14" s="82"/>
      <c r="C14" s="1067"/>
      <c r="D14" s="423"/>
      <c r="E14" s="424"/>
      <c r="F14" s="425" t="s">
        <v>295</v>
      </c>
      <c r="G14" s="423"/>
      <c r="H14" s="423"/>
      <c r="I14" s="210">
        <v>6</v>
      </c>
      <c r="J14" s="210">
        <v>5</v>
      </c>
      <c r="K14" s="223">
        <f t="shared" si="0"/>
        <v>0</v>
      </c>
      <c r="L14" s="426">
        <f t="shared" si="0"/>
        <v>30</v>
      </c>
      <c r="M14" s="427"/>
      <c r="N14" s="427"/>
      <c r="O14" s="1066"/>
      <c r="P14" s="423"/>
      <c r="Q14" s="424"/>
      <c r="R14" s="425" t="s">
        <v>295</v>
      </c>
      <c r="S14" s="423"/>
      <c r="T14" s="423"/>
      <c r="U14" s="430">
        <v>0</v>
      </c>
      <c r="V14" s="430">
        <v>0</v>
      </c>
      <c r="W14" s="431">
        <v>0</v>
      </c>
      <c r="X14" s="432">
        <v>0</v>
      </c>
      <c r="Y14" s="3"/>
    </row>
    <row r="15" spans="1:25" ht="17.25" customHeight="1" x14ac:dyDescent="0.4">
      <c r="A15" s="82"/>
      <c r="B15" s="82"/>
      <c r="C15" s="433"/>
      <c r="D15" s="423"/>
      <c r="E15" s="424"/>
      <c r="F15" s="425"/>
      <c r="G15" s="423"/>
      <c r="H15" s="423"/>
      <c r="I15" s="210"/>
      <c r="J15" s="210"/>
      <c r="K15" s="223"/>
      <c r="L15" s="426"/>
      <c r="M15" s="427"/>
      <c r="N15" s="427"/>
      <c r="O15" s="1066"/>
      <c r="P15" s="423"/>
      <c r="Q15" s="424"/>
      <c r="R15" s="423"/>
      <c r="S15" s="423"/>
      <c r="T15" s="423"/>
      <c r="U15" s="210"/>
      <c r="V15" s="210"/>
      <c r="W15" s="223"/>
      <c r="X15" s="428"/>
      <c r="Y15" s="3"/>
    </row>
    <row r="16" spans="1:25" ht="17.25" customHeight="1" x14ac:dyDescent="0.4">
      <c r="A16" s="82"/>
      <c r="B16" s="82"/>
      <c r="C16" s="1067" t="s">
        <v>296</v>
      </c>
      <c r="D16" s="423"/>
      <c r="E16" s="424"/>
      <c r="F16" s="425" t="s">
        <v>289</v>
      </c>
      <c r="G16" s="423"/>
      <c r="H16" s="423"/>
      <c r="I16" s="210">
        <v>37</v>
      </c>
      <c r="J16" s="210">
        <v>30</v>
      </c>
      <c r="K16" s="223">
        <f>SUM(K17:K22)</f>
        <v>22</v>
      </c>
      <c r="L16" s="434">
        <f>SUM(L17:L22)</f>
        <v>24227</v>
      </c>
      <c r="M16" s="427"/>
      <c r="N16" s="427"/>
      <c r="O16" s="1067" t="s">
        <v>269</v>
      </c>
      <c r="P16" s="423"/>
      <c r="Q16" s="424"/>
      <c r="R16" s="425" t="s">
        <v>289</v>
      </c>
      <c r="S16" s="423"/>
      <c r="T16" s="423"/>
      <c r="U16" s="210">
        <v>2</v>
      </c>
      <c r="V16" s="210">
        <v>1</v>
      </c>
      <c r="W16" s="223">
        <f>SUM(W17:W22)</f>
        <v>2</v>
      </c>
      <c r="X16" s="428">
        <f>SUM(X17:X22)</f>
        <v>73</v>
      </c>
      <c r="Y16" s="3"/>
    </row>
    <row r="17" spans="1:25" ht="17.25" customHeight="1" x14ac:dyDescent="0.4">
      <c r="A17" s="82"/>
      <c r="B17" s="82"/>
      <c r="C17" s="1067"/>
      <c r="D17" s="423"/>
      <c r="E17" s="424"/>
      <c r="F17" s="425" t="s">
        <v>290</v>
      </c>
      <c r="G17" s="423"/>
      <c r="H17" s="423"/>
      <c r="I17" s="210">
        <v>0</v>
      </c>
      <c r="J17" s="210">
        <v>0</v>
      </c>
      <c r="K17" s="223">
        <v>0</v>
      </c>
      <c r="L17" s="434">
        <v>171</v>
      </c>
      <c r="M17" s="427"/>
      <c r="N17" s="427"/>
      <c r="O17" s="1067"/>
      <c r="P17" s="423"/>
      <c r="Q17" s="424"/>
      <c r="R17" s="425" t="s">
        <v>290</v>
      </c>
      <c r="S17" s="423"/>
      <c r="T17" s="423"/>
      <c r="U17" s="430">
        <v>0</v>
      </c>
      <c r="V17" s="430">
        <v>0</v>
      </c>
      <c r="W17" s="431">
        <v>0</v>
      </c>
      <c r="X17" s="432">
        <v>20</v>
      </c>
      <c r="Y17" s="3"/>
    </row>
    <row r="18" spans="1:25" ht="17.25" customHeight="1" x14ac:dyDescent="0.4">
      <c r="A18" s="82"/>
      <c r="B18" s="82"/>
      <c r="C18" s="1067"/>
      <c r="D18" s="423"/>
      <c r="E18" s="424"/>
      <c r="F18" s="425" t="s">
        <v>291</v>
      </c>
      <c r="G18" s="423"/>
      <c r="H18" s="423"/>
      <c r="I18" s="210">
        <v>4</v>
      </c>
      <c r="J18" s="210">
        <v>2</v>
      </c>
      <c r="K18" s="223">
        <v>4</v>
      </c>
      <c r="L18" s="434">
        <v>11465</v>
      </c>
      <c r="M18" s="427"/>
      <c r="N18" s="427"/>
      <c r="O18" s="1067"/>
      <c r="P18" s="423"/>
      <c r="Q18" s="424"/>
      <c r="R18" s="425" t="s">
        <v>291</v>
      </c>
      <c r="S18" s="423"/>
      <c r="T18" s="423"/>
      <c r="U18" s="430">
        <v>1</v>
      </c>
      <c r="V18" s="430">
        <v>0</v>
      </c>
      <c r="W18" s="431">
        <v>0</v>
      </c>
      <c r="X18" s="432">
        <v>20</v>
      </c>
      <c r="Y18" s="3"/>
    </row>
    <row r="19" spans="1:25" ht="17.25" customHeight="1" x14ac:dyDescent="0.4">
      <c r="A19" s="82"/>
      <c r="B19" s="82"/>
      <c r="C19" s="1067"/>
      <c r="D19" s="423"/>
      <c r="E19" s="424"/>
      <c r="F19" s="425" t="s">
        <v>292</v>
      </c>
      <c r="G19" s="423"/>
      <c r="H19" s="423"/>
      <c r="I19" s="210">
        <v>9</v>
      </c>
      <c r="J19" s="210">
        <v>8</v>
      </c>
      <c r="K19" s="223">
        <v>2</v>
      </c>
      <c r="L19" s="434">
        <v>11847</v>
      </c>
      <c r="M19" s="427"/>
      <c r="N19" s="427"/>
      <c r="O19" s="1067"/>
      <c r="P19" s="423"/>
      <c r="Q19" s="424"/>
      <c r="R19" s="425" t="s">
        <v>292</v>
      </c>
      <c r="S19" s="423"/>
      <c r="T19" s="423"/>
      <c r="U19" s="430">
        <v>0</v>
      </c>
      <c r="V19" s="430">
        <v>1</v>
      </c>
      <c r="W19" s="431">
        <v>1</v>
      </c>
      <c r="X19" s="432">
        <v>27</v>
      </c>
      <c r="Y19" s="3"/>
    </row>
    <row r="20" spans="1:25" ht="17.25" customHeight="1" x14ac:dyDescent="0.4">
      <c r="A20" s="82"/>
      <c r="B20" s="82"/>
      <c r="C20" s="1067"/>
      <c r="D20" s="423"/>
      <c r="E20" s="424"/>
      <c r="F20" s="425" t="s">
        <v>293</v>
      </c>
      <c r="G20" s="423"/>
      <c r="H20" s="423"/>
      <c r="I20" s="210">
        <v>4</v>
      </c>
      <c r="J20" s="210">
        <v>4</v>
      </c>
      <c r="K20" s="223">
        <v>1</v>
      </c>
      <c r="L20" s="434">
        <v>369</v>
      </c>
      <c r="M20" s="427"/>
      <c r="N20" s="427"/>
      <c r="O20" s="1067"/>
      <c r="P20" s="423"/>
      <c r="Q20" s="424"/>
      <c r="R20" s="425" t="s">
        <v>293</v>
      </c>
      <c r="S20" s="423"/>
      <c r="T20" s="423"/>
      <c r="U20" s="430">
        <v>1</v>
      </c>
      <c r="V20" s="430">
        <v>0</v>
      </c>
      <c r="W20" s="431">
        <v>1</v>
      </c>
      <c r="X20" s="432">
        <v>4</v>
      </c>
      <c r="Y20" s="3"/>
    </row>
    <row r="21" spans="1:25" ht="17.25" customHeight="1" x14ac:dyDescent="0.4">
      <c r="A21" s="82"/>
      <c r="B21" s="82"/>
      <c r="C21" s="1067"/>
      <c r="D21" s="423"/>
      <c r="E21" s="424"/>
      <c r="F21" s="425" t="s">
        <v>294</v>
      </c>
      <c r="G21" s="423"/>
      <c r="H21" s="423"/>
      <c r="I21" s="210">
        <v>19</v>
      </c>
      <c r="J21" s="210">
        <v>15</v>
      </c>
      <c r="K21" s="223">
        <v>15</v>
      </c>
      <c r="L21" s="434">
        <v>366</v>
      </c>
      <c r="M21" s="427"/>
      <c r="N21" s="427"/>
      <c r="O21" s="1067"/>
      <c r="P21" s="423"/>
      <c r="Q21" s="424"/>
      <c r="R21" s="425" t="s">
        <v>294</v>
      </c>
      <c r="S21" s="423"/>
      <c r="T21" s="423"/>
      <c r="U21" s="430">
        <v>0</v>
      </c>
      <c r="V21" s="430">
        <v>0</v>
      </c>
      <c r="W21" s="431">
        <v>0</v>
      </c>
      <c r="X21" s="432">
        <v>2</v>
      </c>
      <c r="Y21" s="3"/>
    </row>
    <row r="22" spans="1:25" ht="17.25" customHeight="1" x14ac:dyDescent="0.4">
      <c r="A22" s="82"/>
      <c r="B22" s="82"/>
      <c r="C22" s="1067"/>
      <c r="D22" s="423"/>
      <c r="E22" s="424"/>
      <c r="F22" s="425" t="s">
        <v>295</v>
      </c>
      <c r="G22" s="423"/>
      <c r="H22" s="423"/>
      <c r="I22" s="430">
        <v>1</v>
      </c>
      <c r="J22" s="430">
        <v>1</v>
      </c>
      <c r="K22" s="431">
        <v>0</v>
      </c>
      <c r="L22" s="434">
        <v>9</v>
      </c>
      <c r="M22" s="427"/>
      <c r="N22" s="427"/>
      <c r="O22" s="1067"/>
      <c r="P22" s="423"/>
      <c r="Q22" s="424"/>
      <c r="R22" s="425" t="s">
        <v>295</v>
      </c>
      <c r="S22" s="423"/>
      <c r="T22" s="423"/>
      <c r="U22" s="430">
        <v>0</v>
      </c>
      <c r="V22" s="430">
        <v>0</v>
      </c>
      <c r="W22" s="431">
        <v>0</v>
      </c>
      <c r="X22" s="432">
        <v>0</v>
      </c>
      <c r="Y22" s="3"/>
    </row>
    <row r="23" spans="1:25" ht="17.25" customHeight="1" x14ac:dyDescent="0.4">
      <c r="A23" s="82"/>
      <c r="B23" s="82"/>
      <c r="C23" s="433"/>
      <c r="D23" s="423"/>
      <c r="E23" s="424"/>
      <c r="F23" s="425"/>
      <c r="G23" s="423"/>
      <c r="H23" s="423"/>
      <c r="I23" s="210"/>
      <c r="J23" s="210"/>
      <c r="K23" s="223"/>
      <c r="L23" s="434"/>
      <c r="M23" s="427"/>
      <c r="N23" s="427"/>
      <c r="O23" s="433"/>
      <c r="P23" s="423"/>
      <c r="Q23" s="424"/>
      <c r="R23" s="423"/>
      <c r="S23" s="423"/>
      <c r="T23" s="423"/>
      <c r="U23" s="210"/>
      <c r="V23" s="210"/>
      <c r="W23" s="223"/>
      <c r="X23" s="428"/>
      <c r="Y23" s="3"/>
    </row>
    <row r="24" spans="1:25" ht="17.25" customHeight="1" x14ac:dyDescent="0.4">
      <c r="A24" s="82"/>
      <c r="B24" s="82"/>
      <c r="C24" s="1067" t="s">
        <v>265</v>
      </c>
      <c r="D24" s="423"/>
      <c r="E24" s="424"/>
      <c r="F24" s="425" t="s">
        <v>289</v>
      </c>
      <c r="G24" s="423"/>
      <c r="H24" s="423"/>
      <c r="I24" s="210">
        <v>1</v>
      </c>
      <c r="J24" s="210">
        <v>1</v>
      </c>
      <c r="K24" s="223">
        <f>SUM(K25:K30)</f>
        <v>0</v>
      </c>
      <c r="L24" s="434">
        <f>SUM(L25:L30)</f>
        <v>35</v>
      </c>
      <c r="M24" s="427"/>
      <c r="N24" s="427"/>
      <c r="O24" s="1068" t="s">
        <v>297</v>
      </c>
      <c r="P24" s="423"/>
      <c r="Q24" s="424"/>
      <c r="R24" s="425" t="s">
        <v>289</v>
      </c>
      <c r="S24" s="423"/>
      <c r="T24" s="423"/>
      <c r="U24" s="210">
        <v>0</v>
      </c>
      <c r="V24" s="210">
        <v>0</v>
      </c>
      <c r="W24" s="223">
        <f>SUM(W25:W30)</f>
        <v>0</v>
      </c>
      <c r="X24" s="428">
        <f>SUM(X25:X30)</f>
        <v>10</v>
      </c>
      <c r="Y24" s="3"/>
    </row>
    <row r="25" spans="1:25" ht="17.25" customHeight="1" x14ac:dyDescent="0.4">
      <c r="A25" s="82"/>
      <c r="B25" s="82"/>
      <c r="C25" s="1067"/>
      <c r="D25" s="423"/>
      <c r="E25" s="424"/>
      <c r="F25" s="425" t="s">
        <v>290</v>
      </c>
      <c r="G25" s="423"/>
      <c r="H25" s="423"/>
      <c r="I25" s="430">
        <v>0</v>
      </c>
      <c r="J25" s="430">
        <v>0</v>
      </c>
      <c r="K25" s="431">
        <v>0</v>
      </c>
      <c r="L25" s="434">
        <v>2</v>
      </c>
      <c r="M25" s="427"/>
      <c r="N25" s="427"/>
      <c r="O25" s="1069"/>
      <c r="P25" s="423"/>
      <c r="Q25" s="424"/>
      <c r="R25" s="425" t="s">
        <v>290</v>
      </c>
      <c r="S25" s="423"/>
      <c r="T25" s="423"/>
      <c r="U25" s="430">
        <v>0</v>
      </c>
      <c r="V25" s="430">
        <v>0</v>
      </c>
      <c r="W25" s="431">
        <v>0</v>
      </c>
      <c r="X25" s="432">
        <v>1</v>
      </c>
      <c r="Y25" s="3"/>
    </row>
    <row r="26" spans="1:25" ht="17.25" customHeight="1" x14ac:dyDescent="0.4">
      <c r="A26" s="82"/>
      <c r="B26" s="82"/>
      <c r="C26" s="1067"/>
      <c r="D26" s="423"/>
      <c r="E26" s="424"/>
      <c r="F26" s="425" t="s">
        <v>291</v>
      </c>
      <c r="G26" s="423"/>
      <c r="H26" s="423"/>
      <c r="I26" s="430">
        <v>0</v>
      </c>
      <c r="J26" s="430">
        <v>0</v>
      </c>
      <c r="K26" s="431">
        <v>0</v>
      </c>
      <c r="L26" s="434">
        <v>13</v>
      </c>
      <c r="M26" s="427"/>
      <c r="N26" s="427"/>
      <c r="O26" s="1069"/>
      <c r="P26" s="423"/>
      <c r="Q26" s="424"/>
      <c r="R26" s="425" t="s">
        <v>291</v>
      </c>
      <c r="S26" s="423"/>
      <c r="T26" s="423"/>
      <c r="U26" s="430">
        <v>0</v>
      </c>
      <c r="V26" s="430">
        <v>0</v>
      </c>
      <c r="W26" s="431">
        <v>0</v>
      </c>
      <c r="X26" s="432">
        <v>3</v>
      </c>
      <c r="Y26" s="3"/>
    </row>
    <row r="27" spans="1:25" ht="17.25" customHeight="1" x14ac:dyDescent="0.4">
      <c r="A27" s="82"/>
      <c r="B27" s="82"/>
      <c r="C27" s="1067"/>
      <c r="D27" s="423"/>
      <c r="E27" s="424"/>
      <c r="F27" s="425" t="s">
        <v>292</v>
      </c>
      <c r="G27" s="423"/>
      <c r="H27" s="423"/>
      <c r="I27" s="430">
        <v>1</v>
      </c>
      <c r="J27" s="430">
        <v>1</v>
      </c>
      <c r="K27" s="431">
        <v>0</v>
      </c>
      <c r="L27" s="434">
        <v>16</v>
      </c>
      <c r="M27" s="427"/>
      <c r="N27" s="427"/>
      <c r="O27" s="1069"/>
      <c r="P27" s="423"/>
      <c r="Q27" s="424"/>
      <c r="R27" s="425" t="s">
        <v>292</v>
      </c>
      <c r="S27" s="423"/>
      <c r="T27" s="423"/>
      <c r="U27" s="430">
        <v>0</v>
      </c>
      <c r="V27" s="430">
        <v>0</v>
      </c>
      <c r="W27" s="431">
        <v>0</v>
      </c>
      <c r="X27" s="432">
        <v>5</v>
      </c>
      <c r="Y27" s="3"/>
    </row>
    <row r="28" spans="1:25" ht="17.25" customHeight="1" x14ac:dyDescent="0.4">
      <c r="A28" s="82"/>
      <c r="B28" s="82"/>
      <c r="C28" s="1067"/>
      <c r="D28" s="423"/>
      <c r="E28" s="424"/>
      <c r="F28" s="425" t="s">
        <v>293</v>
      </c>
      <c r="G28" s="423"/>
      <c r="H28" s="423"/>
      <c r="I28" s="430">
        <v>0</v>
      </c>
      <c r="J28" s="430">
        <v>0</v>
      </c>
      <c r="K28" s="431">
        <v>0</v>
      </c>
      <c r="L28" s="434">
        <v>2</v>
      </c>
      <c r="M28" s="427"/>
      <c r="N28" s="427"/>
      <c r="O28" s="1069"/>
      <c r="P28" s="423"/>
      <c r="Q28" s="424"/>
      <c r="R28" s="425" t="s">
        <v>293</v>
      </c>
      <c r="S28" s="423"/>
      <c r="T28" s="423"/>
      <c r="U28" s="430">
        <v>0</v>
      </c>
      <c r="V28" s="430">
        <v>0</v>
      </c>
      <c r="W28" s="431">
        <v>0</v>
      </c>
      <c r="X28" s="432">
        <v>1</v>
      </c>
      <c r="Y28" s="3"/>
    </row>
    <row r="29" spans="1:25" ht="17.25" customHeight="1" x14ac:dyDescent="0.4">
      <c r="A29" s="82"/>
      <c r="B29" s="82"/>
      <c r="C29" s="1067"/>
      <c r="D29" s="423"/>
      <c r="E29" s="424"/>
      <c r="F29" s="425" t="s">
        <v>294</v>
      </c>
      <c r="G29" s="423"/>
      <c r="H29" s="423"/>
      <c r="I29" s="430">
        <v>0</v>
      </c>
      <c r="J29" s="430">
        <v>0</v>
      </c>
      <c r="K29" s="431">
        <v>0</v>
      </c>
      <c r="L29" s="434">
        <v>2</v>
      </c>
      <c r="M29" s="427"/>
      <c r="N29" s="427"/>
      <c r="O29" s="1069"/>
      <c r="P29" s="423"/>
      <c r="Q29" s="424"/>
      <c r="R29" s="425" t="s">
        <v>294</v>
      </c>
      <c r="S29" s="423"/>
      <c r="T29" s="423"/>
      <c r="U29" s="430">
        <v>0</v>
      </c>
      <c r="V29" s="430">
        <v>0</v>
      </c>
      <c r="W29" s="431">
        <v>0</v>
      </c>
      <c r="X29" s="432">
        <v>0</v>
      </c>
      <c r="Y29" s="3"/>
    </row>
    <row r="30" spans="1:25" ht="17.25" customHeight="1" x14ac:dyDescent="0.4">
      <c r="A30" s="82"/>
      <c r="B30" s="82"/>
      <c r="C30" s="1067"/>
      <c r="D30" s="423"/>
      <c r="E30" s="424"/>
      <c r="F30" s="425" t="s">
        <v>295</v>
      </c>
      <c r="G30" s="423"/>
      <c r="H30" s="423"/>
      <c r="I30" s="430">
        <v>0</v>
      </c>
      <c r="J30" s="430">
        <v>0</v>
      </c>
      <c r="K30" s="431">
        <v>0</v>
      </c>
      <c r="L30" s="434">
        <v>0</v>
      </c>
      <c r="M30" s="427"/>
      <c r="N30" s="427"/>
      <c r="O30" s="1069"/>
      <c r="P30" s="423"/>
      <c r="Q30" s="424"/>
      <c r="R30" s="425" t="s">
        <v>295</v>
      </c>
      <c r="S30" s="423"/>
      <c r="T30" s="423"/>
      <c r="U30" s="430">
        <v>0</v>
      </c>
      <c r="V30" s="430">
        <v>0</v>
      </c>
      <c r="W30" s="431">
        <v>0</v>
      </c>
      <c r="X30" s="432">
        <v>0</v>
      </c>
      <c r="Y30" s="3"/>
    </row>
    <row r="31" spans="1:25" ht="17.25" customHeight="1" x14ac:dyDescent="0.4">
      <c r="A31" s="82"/>
      <c r="B31" s="82"/>
      <c r="C31" s="433"/>
      <c r="D31" s="423"/>
      <c r="E31" s="424"/>
      <c r="F31" s="425"/>
      <c r="G31" s="423"/>
      <c r="H31" s="423"/>
      <c r="I31" s="210"/>
      <c r="J31" s="210"/>
      <c r="K31" s="223"/>
      <c r="L31" s="434"/>
      <c r="M31" s="427"/>
      <c r="N31" s="427"/>
      <c r="O31" s="433"/>
      <c r="P31" s="423"/>
      <c r="Q31" s="424"/>
      <c r="R31" s="423"/>
      <c r="S31" s="423"/>
      <c r="T31" s="423"/>
      <c r="U31" s="210"/>
      <c r="V31" s="210"/>
      <c r="W31" s="223"/>
      <c r="X31" s="428"/>
      <c r="Y31" s="3"/>
    </row>
    <row r="32" spans="1:25" ht="17.25" customHeight="1" x14ac:dyDescent="0.4">
      <c r="A32" s="82"/>
      <c r="B32" s="82"/>
      <c r="C32" s="1067" t="s">
        <v>298</v>
      </c>
      <c r="D32" s="423"/>
      <c r="E32" s="424"/>
      <c r="F32" s="425" t="s">
        <v>289</v>
      </c>
      <c r="G32" s="423"/>
      <c r="H32" s="423"/>
      <c r="I32" s="210">
        <v>16</v>
      </c>
      <c r="J32" s="210">
        <v>13</v>
      </c>
      <c r="K32" s="223">
        <f>SUM(K33:K38)</f>
        <v>14</v>
      </c>
      <c r="L32" s="434">
        <f>SUM(L33:L38)</f>
        <v>812</v>
      </c>
      <c r="M32" s="427"/>
      <c r="N32" s="427"/>
      <c r="O32" s="1067" t="s">
        <v>299</v>
      </c>
      <c r="P32" s="423"/>
      <c r="Q32" s="424"/>
      <c r="R32" s="425" t="s">
        <v>289</v>
      </c>
      <c r="S32" s="423"/>
      <c r="T32" s="423"/>
      <c r="U32" s="210">
        <v>0</v>
      </c>
      <c r="V32" s="210">
        <v>0</v>
      </c>
      <c r="W32" s="223">
        <f>SUM(W33:W38)</f>
        <v>1</v>
      </c>
      <c r="X32" s="428">
        <f>SUM(X33:X38)</f>
        <v>9</v>
      </c>
      <c r="Y32" s="3"/>
    </row>
    <row r="33" spans="1:25" ht="17.25" customHeight="1" x14ac:dyDescent="0.4">
      <c r="A33" s="82"/>
      <c r="B33" s="82"/>
      <c r="C33" s="1067"/>
      <c r="D33" s="423"/>
      <c r="E33" s="424"/>
      <c r="F33" s="425" t="s">
        <v>290</v>
      </c>
      <c r="G33" s="423"/>
      <c r="H33" s="423"/>
      <c r="I33" s="430">
        <v>0</v>
      </c>
      <c r="J33" s="430">
        <v>0</v>
      </c>
      <c r="K33" s="431">
        <v>0</v>
      </c>
      <c r="L33" s="434">
        <v>3</v>
      </c>
      <c r="M33" s="427"/>
      <c r="N33" s="427"/>
      <c r="O33" s="1067"/>
      <c r="P33" s="423"/>
      <c r="Q33" s="424"/>
      <c r="R33" s="425" t="s">
        <v>290</v>
      </c>
      <c r="S33" s="423"/>
      <c r="T33" s="423"/>
      <c r="U33" s="430">
        <v>0</v>
      </c>
      <c r="V33" s="430">
        <v>0</v>
      </c>
      <c r="W33" s="431">
        <v>0</v>
      </c>
      <c r="X33" s="432">
        <v>3</v>
      </c>
      <c r="Y33" s="3"/>
    </row>
    <row r="34" spans="1:25" ht="17.25" customHeight="1" x14ac:dyDescent="0.4">
      <c r="A34" s="82"/>
      <c r="B34" s="82"/>
      <c r="C34" s="1067"/>
      <c r="D34" s="423"/>
      <c r="E34" s="424"/>
      <c r="F34" s="425" t="s">
        <v>291</v>
      </c>
      <c r="G34" s="423"/>
      <c r="H34" s="423"/>
      <c r="I34" s="210">
        <v>0</v>
      </c>
      <c r="J34" s="210">
        <v>0</v>
      </c>
      <c r="K34" s="223">
        <v>0</v>
      </c>
      <c r="L34" s="434">
        <v>98</v>
      </c>
      <c r="M34" s="427"/>
      <c r="N34" s="427"/>
      <c r="O34" s="1067"/>
      <c r="P34" s="423"/>
      <c r="Q34" s="424"/>
      <c r="R34" s="425" t="s">
        <v>291</v>
      </c>
      <c r="S34" s="423"/>
      <c r="T34" s="423"/>
      <c r="U34" s="430">
        <v>0</v>
      </c>
      <c r="V34" s="430">
        <v>0</v>
      </c>
      <c r="W34" s="431">
        <v>0</v>
      </c>
      <c r="X34" s="432">
        <v>2</v>
      </c>
      <c r="Y34" s="3"/>
    </row>
    <row r="35" spans="1:25" ht="17.25" customHeight="1" x14ac:dyDescent="0.4">
      <c r="A35" s="82"/>
      <c r="B35" s="82"/>
      <c r="C35" s="1067"/>
      <c r="D35" s="423"/>
      <c r="E35" s="424"/>
      <c r="F35" s="425" t="s">
        <v>292</v>
      </c>
      <c r="G35" s="423"/>
      <c r="H35" s="423"/>
      <c r="I35" s="210">
        <v>8</v>
      </c>
      <c r="J35" s="210">
        <v>5</v>
      </c>
      <c r="K35" s="223">
        <v>4</v>
      </c>
      <c r="L35" s="434">
        <v>507</v>
      </c>
      <c r="M35" s="427"/>
      <c r="N35" s="427"/>
      <c r="O35" s="1067"/>
      <c r="P35" s="423"/>
      <c r="Q35" s="424"/>
      <c r="R35" s="425" t="s">
        <v>292</v>
      </c>
      <c r="S35" s="423"/>
      <c r="T35" s="423"/>
      <c r="U35" s="430">
        <v>0</v>
      </c>
      <c r="V35" s="430">
        <v>0</v>
      </c>
      <c r="W35" s="431">
        <v>0</v>
      </c>
      <c r="X35" s="432">
        <v>2</v>
      </c>
      <c r="Y35" s="3"/>
    </row>
    <row r="36" spans="1:25" ht="17.25" customHeight="1" x14ac:dyDescent="0.4">
      <c r="A36" s="82"/>
      <c r="B36" s="82"/>
      <c r="C36" s="1067"/>
      <c r="D36" s="423"/>
      <c r="E36" s="424"/>
      <c r="F36" s="425" t="s">
        <v>293</v>
      </c>
      <c r="G36" s="423"/>
      <c r="H36" s="423"/>
      <c r="I36" s="210">
        <v>3</v>
      </c>
      <c r="J36" s="210">
        <v>4</v>
      </c>
      <c r="K36" s="223">
        <v>0</v>
      </c>
      <c r="L36" s="434">
        <v>105</v>
      </c>
      <c r="M36" s="427"/>
      <c r="N36" s="427"/>
      <c r="O36" s="1067"/>
      <c r="P36" s="423"/>
      <c r="Q36" s="424"/>
      <c r="R36" s="425" t="s">
        <v>293</v>
      </c>
      <c r="S36" s="423"/>
      <c r="T36" s="423"/>
      <c r="U36" s="430">
        <v>0</v>
      </c>
      <c r="V36" s="430">
        <v>0</v>
      </c>
      <c r="W36" s="431">
        <v>1</v>
      </c>
      <c r="X36" s="432">
        <v>2</v>
      </c>
      <c r="Y36" s="3"/>
    </row>
    <row r="37" spans="1:25" ht="17.25" customHeight="1" x14ac:dyDescent="0.4">
      <c r="A37" s="82"/>
      <c r="B37" s="82"/>
      <c r="C37" s="1067"/>
      <c r="D37" s="423"/>
      <c r="E37" s="424"/>
      <c r="F37" s="425" t="s">
        <v>294</v>
      </c>
      <c r="G37" s="423"/>
      <c r="H37" s="423"/>
      <c r="I37" s="210">
        <v>4</v>
      </c>
      <c r="J37" s="210">
        <v>4</v>
      </c>
      <c r="K37" s="223">
        <v>10</v>
      </c>
      <c r="L37" s="434">
        <v>83</v>
      </c>
      <c r="M37" s="427"/>
      <c r="N37" s="427"/>
      <c r="O37" s="1067"/>
      <c r="P37" s="423"/>
      <c r="Q37" s="424"/>
      <c r="R37" s="425" t="s">
        <v>294</v>
      </c>
      <c r="S37" s="423"/>
      <c r="T37" s="423"/>
      <c r="U37" s="430">
        <v>0</v>
      </c>
      <c r="V37" s="430">
        <v>0</v>
      </c>
      <c r="W37" s="431">
        <v>0</v>
      </c>
      <c r="X37" s="432">
        <v>0</v>
      </c>
      <c r="Y37" s="3"/>
    </row>
    <row r="38" spans="1:25" ht="17.25" customHeight="1" x14ac:dyDescent="0.4">
      <c r="A38" s="82"/>
      <c r="B38" s="82"/>
      <c r="C38" s="1067"/>
      <c r="D38" s="423"/>
      <c r="E38" s="424"/>
      <c r="F38" s="425" t="s">
        <v>295</v>
      </c>
      <c r="G38" s="423"/>
      <c r="H38" s="423"/>
      <c r="I38" s="210">
        <v>1</v>
      </c>
      <c r="J38" s="210">
        <v>0</v>
      </c>
      <c r="K38" s="223">
        <v>0</v>
      </c>
      <c r="L38" s="434">
        <v>16</v>
      </c>
      <c r="M38" s="427"/>
      <c r="N38" s="427"/>
      <c r="O38" s="1067"/>
      <c r="P38" s="423"/>
      <c r="Q38" s="424"/>
      <c r="R38" s="425" t="s">
        <v>295</v>
      </c>
      <c r="S38" s="423"/>
      <c r="T38" s="423"/>
      <c r="U38" s="430">
        <v>0</v>
      </c>
      <c r="V38" s="430">
        <v>0</v>
      </c>
      <c r="W38" s="431">
        <v>0</v>
      </c>
      <c r="X38" s="432">
        <v>0</v>
      </c>
      <c r="Y38" s="3"/>
    </row>
    <row r="39" spans="1:25" ht="17.25" customHeight="1" x14ac:dyDescent="0.4">
      <c r="A39" s="82"/>
      <c r="B39" s="82"/>
      <c r="C39" s="433"/>
      <c r="D39" s="423"/>
      <c r="E39" s="424"/>
      <c r="F39" s="425"/>
      <c r="G39" s="423"/>
      <c r="H39" s="423"/>
      <c r="I39" s="210"/>
      <c r="J39" s="210"/>
      <c r="K39" s="223"/>
      <c r="L39" s="434"/>
      <c r="M39" s="427"/>
      <c r="N39" s="427"/>
      <c r="O39" s="433"/>
      <c r="P39" s="423"/>
      <c r="Q39" s="424"/>
      <c r="R39" s="423"/>
      <c r="S39" s="423"/>
      <c r="T39" s="423"/>
      <c r="U39" s="210"/>
      <c r="V39" s="210"/>
      <c r="W39" s="223"/>
      <c r="X39" s="428"/>
      <c r="Y39" s="3"/>
    </row>
    <row r="40" spans="1:25" ht="17.25" customHeight="1" x14ac:dyDescent="0.4">
      <c r="A40" s="82"/>
      <c r="B40" s="82"/>
      <c r="C40" s="1067" t="s">
        <v>267</v>
      </c>
      <c r="D40" s="423"/>
      <c r="E40" s="424"/>
      <c r="F40" s="425" t="s">
        <v>289</v>
      </c>
      <c r="G40" s="423"/>
      <c r="H40" s="423"/>
      <c r="I40" s="210">
        <v>0</v>
      </c>
      <c r="J40" s="210">
        <v>0</v>
      </c>
      <c r="K40" s="223">
        <f>SUM(K41:K46)</f>
        <v>0</v>
      </c>
      <c r="L40" s="434">
        <f>SUM(L41:L46)</f>
        <v>8</v>
      </c>
      <c r="M40" s="427"/>
      <c r="N40" s="427"/>
      <c r="O40" s="1067" t="s">
        <v>300</v>
      </c>
      <c r="P40" s="423"/>
      <c r="Q40" s="424"/>
      <c r="R40" s="425" t="s">
        <v>289</v>
      </c>
      <c r="S40" s="423"/>
      <c r="T40" s="423"/>
      <c r="U40" s="210">
        <v>8</v>
      </c>
      <c r="V40" s="210">
        <v>3</v>
      </c>
      <c r="W40" s="223">
        <f>SUM(W41:W46)</f>
        <v>2</v>
      </c>
      <c r="X40" s="428">
        <f>SUM(X41:X46)</f>
        <v>106</v>
      </c>
      <c r="Y40" s="3"/>
    </row>
    <row r="41" spans="1:25" ht="17.25" customHeight="1" x14ac:dyDescent="0.4">
      <c r="A41" s="82"/>
      <c r="B41" s="82"/>
      <c r="C41" s="1067"/>
      <c r="D41" s="423"/>
      <c r="E41" s="424"/>
      <c r="F41" s="425" t="s">
        <v>290</v>
      </c>
      <c r="G41" s="423"/>
      <c r="H41" s="423"/>
      <c r="I41" s="430">
        <v>0</v>
      </c>
      <c r="J41" s="430">
        <v>0</v>
      </c>
      <c r="K41" s="431">
        <v>0</v>
      </c>
      <c r="L41" s="434">
        <v>5</v>
      </c>
      <c r="M41" s="427"/>
      <c r="N41" s="427"/>
      <c r="O41" s="1067"/>
      <c r="P41" s="423"/>
      <c r="Q41" s="424"/>
      <c r="R41" s="425" t="s">
        <v>290</v>
      </c>
      <c r="S41" s="423"/>
      <c r="T41" s="423"/>
      <c r="U41" s="210">
        <v>6</v>
      </c>
      <c r="V41" s="210">
        <v>2</v>
      </c>
      <c r="W41" s="223">
        <v>0</v>
      </c>
      <c r="X41" s="428">
        <v>62</v>
      </c>
      <c r="Y41" s="3"/>
    </row>
    <row r="42" spans="1:25" ht="17.25" customHeight="1" x14ac:dyDescent="0.4">
      <c r="A42" s="82"/>
      <c r="B42" s="82"/>
      <c r="C42" s="1067"/>
      <c r="D42" s="423"/>
      <c r="E42" s="424"/>
      <c r="F42" s="425" t="s">
        <v>291</v>
      </c>
      <c r="G42" s="423"/>
      <c r="H42" s="423"/>
      <c r="I42" s="430">
        <v>0</v>
      </c>
      <c r="J42" s="430">
        <v>0</v>
      </c>
      <c r="K42" s="431">
        <v>0</v>
      </c>
      <c r="L42" s="434">
        <v>2</v>
      </c>
      <c r="M42" s="427"/>
      <c r="N42" s="427"/>
      <c r="O42" s="1067"/>
      <c r="P42" s="423"/>
      <c r="Q42" s="424"/>
      <c r="R42" s="425" t="s">
        <v>291</v>
      </c>
      <c r="S42" s="423"/>
      <c r="T42" s="423"/>
      <c r="U42" s="210">
        <v>1</v>
      </c>
      <c r="V42" s="210">
        <v>0</v>
      </c>
      <c r="W42" s="223">
        <v>1</v>
      </c>
      <c r="X42" s="428">
        <v>23</v>
      </c>
      <c r="Y42" s="3"/>
    </row>
    <row r="43" spans="1:25" ht="17.25" customHeight="1" x14ac:dyDescent="0.4">
      <c r="A43" s="82"/>
      <c r="B43" s="82"/>
      <c r="C43" s="1067"/>
      <c r="D43" s="423"/>
      <c r="E43" s="424"/>
      <c r="F43" s="425" t="s">
        <v>292</v>
      </c>
      <c r="G43" s="423"/>
      <c r="H43" s="423"/>
      <c r="I43" s="430">
        <v>0</v>
      </c>
      <c r="J43" s="430">
        <v>0</v>
      </c>
      <c r="K43" s="431">
        <v>0</v>
      </c>
      <c r="L43" s="434">
        <v>1</v>
      </c>
      <c r="M43" s="427"/>
      <c r="N43" s="427"/>
      <c r="O43" s="1067"/>
      <c r="P43" s="423"/>
      <c r="Q43" s="424"/>
      <c r="R43" s="425" t="s">
        <v>292</v>
      </c>
      <c r="S43" s="423"/>
      <c r="T43" s="423"/>
      <c r="U43" s="210">
        <v>0</v>
      </c>
      <c r="V43" s="210">
        <v>0</v>
      </c>
      <c r="W43" s="223">
        <v>0</v>
      </c>
      <c r="X43" s="428">
        <v>13</v>
      </c>
      <c r="Y43" s="3"/>
    </row>
    <row r="44" spans="1:25" ht="17.25" customHeight="1" x14ac:dyDescent="0.4">
      <c r="A44" s="82"/>
      <c r="B44" s="82"/>
      <c r="C44" s="1067"/>
      <c r="D44" s="423"/>
      <c r="E44" s="424"/>
      <c r="F44" s="425" t="s">
        <v>293</v>
      </c>
      <c r="G44" s="423"/>
      <c r="H44" s="423"/>
      <c r="I44" s="430">
        <v>0</v>
      </c>
      <c r="J44" s="430">
        <v>0</v>
      </c>
      <c r="K44" s="431">
        <v>0</v>
      </c>
      <c r="L44" s="434">
        <v>0</v>
      </c>
      <c r="M44" s="427"/>
      <c r="N44" s="427"/>
      <c r="O44" s="1067"/>
      <c r="P44" s="423"/>
      <c r="Q44" s="424"/>
      <c r="R44" s="425" t="s">
        <v>293</v>
      </c>
      <c r="S44" s="423"/>
      <c r="T44" s="423"/>
      <c r="U44" s="210">
        <v>1</v>
      </c>
      <c r="V44" s="210">
        <v>1</v>
      </c>
      <c r="W44" s="223">
        <v>0</v>
      </c>
      <c r="X44" s="428">
        <v>7</v>
      </c>
      <c r="Y44" s="3"/>
    </row>
    <row r="45" spans="1:25" ht="17.25" customHeight="1" x14ac:dyDescent="0.4">
      <c r="A45" s="82"/>
      <c r="B45" s="82"/>
      <c r="C45" s="1067"/>
      <c r="D45" s="423"/>
      <c r="E45" s="424"/>
      <c r="F45" s="425" t="s">
        <v>294</v>
      </c>
      <c r="G45" s="423"/>
      <c r="H45" s="423"/>
      <c r="I45" s="430">
        <v>0</v>
      </c>
      <c r="J45" s="430">
        <v>0</v>
      </c>
      <c r="K45" s="431">
        <v>0</v>
      </c>
      <c r="L45" s="434">
        <v>0</v>
      </c>
      <c r="M45" s="427"/>
      <c r="N45" s="427"/>
      <c r="O45" s="1067"/>
      <c r="P45" s="423"/>
      <c r="Q45" s="424"/>
      <c r="R45" s="425" t="s">
        <v>294</v>
      </c>
      <c r="S45" s="423"/>
      <c r="T45" s="423"/>
      <c r="U45" s="210">
        <v>0</v>
      </c>
      <c r="V45" s="210">
        <v>0</v>
      </c>
      <c r="W45" s="223">
        <v>1</v>
      </c>
      <c r="X45" s="428">
        <v>1</v>
      </c>
      <c r="Y45" s="3"/>
    </row>
    <row r="46" spans="1:25" ht="17.25" customHeight="1" x14ac:dyDescent="0.4">
      <c r="A46" s="82"/>
      <c r="B46" s="82"/>
      <c r="C46" s="1067"/>
      <c r="D46" s="423"/>
      <c r="E46" s="424"/>
      <c r="F46" s="425" t="s">
        <v>295</v>
      </c>
      <c r="G46" s="423"/>
      <c r="H46" s="423"/>
      <c r="I46" s="430">
        <v>0</v>
      </c>
      <c r="J46" s="430">
        <v>0</v>
      </c>
      <c r="K46" s="431">
        <v>0</v>
      </c>
      <c r="L46" s="434">
        <v>0</v>
      </c>
      <c r="M46" s="427"/>
      <c r="N46" s="427"/>
      <c r="O46" s="1067"/>
      <c r="P46" s="423"/>
      <c r="Q46" s="424"/>
      <c r="R46" s="425" t="s">
        <v>295</v>
      </c>
      <c r="S46" s="423"/>
      <c r="T46" s="423"/>
      <c r="U46" s="210">
        <v>0</v>
      </c>
      <c r="V46" s="210">
        <v>0</v>
      </c>
      <c r="W46" s="223">
        <v>0</v>
      </c>
      <c r="X46" s="428">
        <v>0</v>
      </c>
      <c r="Y46" s="3"/>
    </row>
    <row r="47" spans="1:25" ht="12" customHeight="1" thickBot="1" x14ac:dyDescent="0.45">
      <c r="A47" s="70"/>
      <c r="B47" s="70"/>
      <c r="C47" s="435"/>
      <c r="D47" s="70"/>
      <c r="E47" s="28"/>
      <c r="F47" s="436"/>
      <c r="G47" s="70"/>
      <c r="H47" s="70"/>
      <c r="I47" s="437"/>
      <c r="J47" s="437"/>
      <c r="K47" s="438"/>
      <c r="L47" s="439"/>
      <c r="M47" s="70"/>
      <c r="N47" s="70"/>
      <c r="O47" s="435"/>
      <c r="P47" s="70"/>
      <c r="Q47" s="28"/>
      <c r="R47" s="70"/>
      <c r="S47" s="70"/>
      <c r="T47" s="70"/>
      <c r="U47" s="437"/>
      <c r="V47" s="437"/>
      <c r="W47" s="438"/>
      <c r="X47" s="440"/>
      <c r="Y47" s="3"/>
    </row>
    <row r="48" spans="1:25" ht="2.1" customHeight="1" x14ac:dyDescent="0.4">
      <c r="A48" s="441"/>
      <c r="B48" s="441"/>
      <c r="C48" s="413"/>
      <c r="D48" s="3"/>
      <c r="E48" s="3"/>
      <c r="F48" s="3"/>
      <c r="G48" s="3"/>
      <c r="H48" s="3"/>
      <c r="I48" s="3"/>
      <c r="K48" s="3"/>
      <c r="L48" s="108"/>
      <c r="M48" s="3"/>
      <c r="N48" s="3"/>
      <c r="O48" s="413"/>
      <c r="P48" s="3"/>
      <c r="Q48" s="3"/>
      <c r="R48" s="3"/>
      <c r="S48" s="3"/>
      <c r="T48" s="3"/>
      <c r="U48" s="3"/>
      <c r="W48" s="3"/>
      <c r="Y48" s="3"/>
    </row>
    <row r="49" spans="1:25" ht="10.5" customHeight="1" x14ac:dyDescent="0.4">
      <c r="A49" s="82"/>
      <c r="B49" s="82"/>
      <c r="C49" s="82" t="s">
        <v>301</v>
      </c>
      <c r="D49" s="78"/>
      <c r="E49" s="78"/>
      <c r="F49" s="3"/>
      <c r="G49" s="3"/>
      <c r="H49" s="3"/>
      <c r="I49" s="3"/>
      <c r="K49" s="3"/>
      <c r="M49" s="3"/>
      <c r="N49" s="3"/>
      <c r="O49" s="413"/>
      <c r="P49" s="3"/>
      <c r="Q49" s="3"/>
      <c r="R49" s="3"/>
      <c r="S49" s="3"/>
      <c r="T49" s="3"/>
      <c r="U49" s="78"/>
      <c r="V49" s="442"/>
      <c r="W49" s="3"/>
      <c r="X49" s="73"/>
      <c r="Y49" s="3"/>
    </row>
    <row r="50" spans="1:25" ht="12" customHeight="1" x14ac:dyDescent="0.4">
      <c r="A50" s="82"/>
      <c r="B50" s="82"/>
      <c r="C50" s="413"/>
      <c r="D50" s="3"/>
      <c r="E50" s="3"/>
      <c r="F50" s="3"/>
      <c r="G50" s="3"/>
      <c r="H50" s="3"/>
      <c r="I50" s="236"/>
      <c r="J50" s="236"/>
      <c r="K50" s="236"/>
      <c r="L50" s="236"/>
      <c r="M50" s="3"/>
      <c r="N50" s="3"/>
      <c r="O50" s="413"/>
      <c r="P50" s="3"/>
      <c r="Q50" s="3"/>
      <c r="R50" s="3"/>
      <c r="S50" s="3"/>
      <c r="T50" s="3"/>
      <c r="U50" s="236"/>
      <c r="V50" s="236"/>
      <c r="W50" s="236"/>
      <c r="X50" s="443"/>
      <c r="Y50" s="3"/>
    </row>
    <row r="51" spans="1:25" ht="9.75" customHeight="1" x14ac:dyDescent="0.4">
      <c r="A51" s="3"/>
      <c r="B51" s="3"/>
      <c r="C51" s="444"/>
      <c r="D51" s="78"/>
      <c r="E51" s="78"/>
      <c r="F51" s="3"/>
      <c r="G51" s="3"/>
      <c r="H51" s="3"/>
      <c r="I51" s="236"/>
      <c r="J51" s="236"/>
      <c r="K51" s="236"/>
      <c r="L51" s="236"/>
      <c r="M51" s="3"/>
      <c r="N51" s="3"/>
      <c r="O51" s="413"/>
      <c r="P51" s="3"/>
      <c r="Q51" s="3"/>
      <c r="R51" s="3"/>
      <c r="S51" s="3"/>
      <c r="T51" s="3"/>
      <c r="U51" s="236"/>
      <c r="V51" s="445"/>
      <c r="W51" s="236"/>
      <c r="X51" s="443"/>
      <c r="Y51" s="3"/>
    </row>
    <row r="52" spans="1:25" ht="2.1" customHeight="1" thickBot="1" x14ac:dyDescent="0.45">
      <c r="A52" s="3"/>
      <c r="B52" s="3"/>
      <c r="C52" s="444"/>
      <c r="D52" s="78"/>
      <c r="E52" s="78"/>
      <c r="F52" s="3"/>
      <c r="G52" s="3"/>
      <c r="H52" s="3"/>
      <c r="I52" s="236"/>
      <c r="J52" s="236"/>
      <c r="K52" s="236"/>
      <c r="L52" s="236"/>
      <c r="M52" s="3"/>
      <c r="N52" s="3"/>
      <c r="O52" s="413"/>
      <c r="P52" s="3"/>
      <c r="Q52" s="3"/>
      <c r="R52" s="3"/>
      <c r="S52" s="3"/>
      <c r="T52" s="3"/>
      <c r="U52" s="236"/>
      <c r="V52" s="445"/>
      <c r="W52" s="236"/>
      <c r="X52" s="443"/>
      <c r="Y52" s="3"/>
    </row>
    <row r="53" spans="1:25" ht="17.25" customHeight="1" x14ac:dyDescent="0.4">
      <c r="A53" s="45"/>
      <c r="B53" s="414"/>
      <c r="C53" s="957" t="s">
        <v>96</v>
      </c>
      <c r="D53" s="957"/>
      <c r="E53" s="957"/>
      <c r="F53" s="957"/>
      <c r="G53" s="415"/>
      <c r="H53" s="46"/>
      <c r="I53" s="1056" t="s">
        <v>284</v>
      </c>
      <c r="J53" s="1056">
        <v>30</v>
      </c>
      <c r="K53" s="1059" t="s">
        <v>285</v>
      </c>
      <c r="L53" s="1063" t="s">
        <v>286</v>
      </c>
      <c r="M53" s="202"/>
      <c r="N53" s="414"/>
      <c r="O53" s="957" t="s">
        <v>96</v>
      </c>
      <c r="P53" s="957"/>
      <c r="Q53" s="957"/>
      <c r="R53" s="957"/>
      <c r="S53" s="415"/>
      <c r="T53" s="46"/>
      <c r="U53" s="1056" t="s">
        <v>287</v>
      </c>
      <c r="V53" s="1056">
        <v>30</v>
      </c>
      <c r="W53" s="1059" t="s">
        <v>285</v>
      </c>
      <c r="X53" s="1050" t="s">
        <v>286</v>
      </c>
      <c r="Y53" s="82"/>
    </row>
    <row r="54" spans="1:25" ht="17.25" customHeight="1" x14ac:dyDescent="0.4">
      <c r="A54" s="48"/>
      <c r="B54" s="48"/>
      <c r="C54" s="1062" t="s">
        <v>7</v>
      </c>
      <c r="D54" s="1062"/>
      <c r="E54" s="1062"/>
      <c r="F54" s="1062"/>
      <c r="G54" s="49"/>
      <c r="H54" s="49"/>
      <c r="I54" s="1057"/>
      <c r="J54" s="1058"/>
      <c r="K54" s="1060"/>
      <c r="L54" s="1064"/>
      <c r="M54" s="416"/>
      <c r="N54" s="416"/>
      <c r="O54" s="1062" t="s">
        <v>7</v>
      </c>
      <c r="P54" s="1062"/>
      <c r="Q54" s="1062"/>
      <c r="R54" s="1062"/>
      <c r="S54" s="49"/>
      <c r="T54" s="49"/>
      <c r="U54" s="1057"/>
      <c r="V54" s="1058"/>
      <c r="W54" s="1060"/>
      <c r="X54" s="1061"/>
      <c r="Y54" s="3"/>
    </row>
    <row r="55" spans="1:25" ht="6" customHeight="1" x14ac:dyDescent="0.4">
      <c r="A55" s="82"/>
      <c r="B55" s="82"/>
      <c r="C55" s="417"/>
      <c r="D55" s="418"/>
      <c r="E55" s="419"/>
      <c r="F55" s="82"/>
      <c r="G55" s="82"/>
      <c r="H55" s="82"/>
      <c r="I55" s="446"/>
      <c r="J55" s="446"/>
      <c r="K55" s="447"/>
      <c r="L55" s="448"/>
      <c r="M55" s="82"/>
      <c r="N55" s="82"/>
      <c r="O55" s="449"/>
      <c r="P55" s="82"/>
      <c r="Q55" s="421"/>
      <c r="R55" s="82"/>
      <c r="S55" s="82"/>
      <c r="T55" s="82"/>
      <c r="U55" s="446"/>
      <c r="V55" s="446"/>
      <c r="W55" s="447"/>
      <c r="X55" s="450"/>
      <c r="Y55" s="3"/>
    </row>
    <row r="56" spans="1:25" ht="17.25" customHeight="1" x14ac:dyDescent="0.4">
      <c r="A56" s="82"/>
      <c r="B56" s="82"/>
      <c r="C56" s="1067" t="s">
        <v>302</v>
      </c>
      <c r="D56" s="423"/>
      <c r="E56" s="424"/>
      <c r="F56" s="425" t="s">
        <v>289</v>
      </c>
      <c r="G56" s="423"/>
      <c r="H56" s="423"/>
      <c r="I56" s="210">
        <v>15</v>
      </c>
      <c r="J56" s="210">
        <v>9</v>
      </c>
      <c r="K56" s="223">
        <f>SUM(K57:K62)</f>
        <v>35</v>
      </c>
      <c r="L56" s="434">
        <f>SUM(L57:L62)</f>
        <v>274</v>
      </c>
      <c r="M56" s="427"/>
      <c r="N56" s="427"/>
      <c r="O56" s="1067" t="s">
        <v>303</v>
      </c>
      <c r="P56" s="423"/>
      <c r="Q56" s="424"/>
      <c r="R56" s="425" t="s">
        <v>289</v>
      </c>
      <c r="S56" s="423"/>
      <c r="T56" s="423"/>
      <c r="U56" s="210">
        <v>2</v>
      </c>
      <c r="V56" s="210">
        <v>2</v>
      </c>
      <c r="W56" s="223">
        <f>SUM(W57:W62)</f>
        <v>6</v>
      </c>
      <c r="X56" s="428">
        <f>SUM(X57:X62)</f>
        <v>314</v>
      </c>
      <c r="Y56" s="3"/>
    </row>
    <row r="57" spans="1:25" ht="17.25" customHeight="1" x14ac:dyDescent="0.4">
      <c r="A57" s="82"/>
      <c r="B57" s="82"/>
      <c r="C57" s="1067"/>
      <c r="D57" s="423"/>
      <c r="E57" s="424"/>
      <c r="F57" s="425" t="s">
        <v>290</v>
      </c>
      <c r="G57" s="423"/>
      <c r="H57" s="423"/>
      <c r="I57" s="430">
        <v>1</v>
      </c>
      <c r="J57" s="210">
        <v>2</v>
      </c>
      <c r="K57" s="223">
        <v>20</v>
      </c>
      <c r="L57" s="434">
        <v>93</v>
      </c>
      <c r="M57" s="429"/>
      <c r="N57" s="429"/>
      <c r="O57" s="1067"/>
      <c r="P57" s="423"/>
      <c r="Q57" s="424"/>
      <c r="R57" s="425" t="s">
        <v>290</v>
      </c>
      <c r="S57" s="423"/>
      <c r="T57" s="423"/>
      <c r="U57" s="210">
        <v>0</v>
      </c>
      <c r="V57" s="210">
        <v>0</v>
      </c>
      <c r="W57" s="223">
        <v>0</v>
      </c>
      <c r="X57" s="428">
        <v>34</v>
      </c>
      <c r="Y57" s="3"/>
    </row>
    <row r="58" spans="1:25" ht="17.25" customHeight="1" x14ac:dyDescent="0.4">
      <c r="A58" s="82"/>
      <c r="B58" s="82"/>
      <c r="C58" s="1067"/>
      <c r="D58" s="423"/>
      <c r="E58" s="424"/>
      <c r="F58" s="425" t="s">
        <v>291</v>
      </c>
      <c r="G58" s="423"/>
      <c r="H58" s="423"/>
      <c r="I58" s="210">
        <v>4</v>
      </c>
      <c r="J58" s="210">
        <v>2</v>
      </c>
      <c r="K58" s="223">
        <v>8</v>
      </c>
      <c r="L58" s="434">
        <v>75</v>
      </c>
      <c r="M58" s="427"/>
      <c r="N58" s="427"/>
      <c r="O58" s="1067"/>
      <c r="P58" s="423"/>
      <c r="Q58" s="424"/>
      <c r="R58" s="425" t="s">
        <v>291</v>
      </c>
      <c r="S58" s="423"/>
      <c r="T58" s="423"/>
      <c r="U58" s="430">
        <v>0</v>
      </c>
      <c r="V58" s="430">
        <v>0</v>
      </c>
      <c r="W58" s="431">
        <v>0</v>
      </c>
      <c r="X58" s="432">
        <v>118</v>
      </c>
      <c r="Y58" s="3"/>
    </row>
    <row r="59" spans="1:25" ht="17.25" customHeight="1" x14ac:dyDescent="0.4">
      <c r="A59" s="82"/>
      <c r="B59" s="82"/>
      <c r="C59" s="1067"/>
      <c r="D59" s="423"/>
      <c r="E59" s="424"/>
      <c r="F59" s="425" t="s">
        <v>292</v>
      </c>
      <c r="G59" s="423"/>
      <c r="H59" s="423"/>
      <c r="I59" s="210">
        <v>2</v>
      </c>
      <c r="J59" s="210">
        <v>3</v>
      </c>
      <c r="K59" s="223">
        <v>4</v>
      </c>
      <c r="L59" s="434">
        <v>87</v>
      </c>
      <c r="M59" s="427"/>
      <c r="N59" s="427"/>
      <c r="O59" s="1067"/>
      <c r="P59" s="423"/>
      <c r="Q59" s="424"/>
      <c r="R59" s="425" t="s">
        <v>292</v>
      </c>
      <c r="S59" s="423"/>
      <c r="T59" s="423"/>
      <c r="U59" s="430">
        <v>1</v>
      </c>
      <c r="V59" s="430">
        <v>2</v>
      </c>
      <c r="W59" s="431">
        <v>3</v>
      </c>
      <c r="X59" s="432">
        <v>144</v>
      </c>
      <c r="Y59" s="3"/>
    </row>
    <row r="60" spans="1:25" ht="17.25" customHeight="1" x14ac:dyDescent="0.4">
      <c r="A60" s="82"/>
      <c r="B60" s="82"/>
      <c r="C60" s="1067"/>
      <c r="D60" s="423"/>
      <c r="E60" s="424"/>
      <c r="F60" s="425" t="s">
        <v>293</v>
      </c>
      <c r="G60" s="423"/>
      <c r="H60" s="423"/>
      <c r="I60" s="210">
        <v>4</v>
      </c>
      <c r="J60" s="210">
        <v>2</v>
      </c>
      <c r="K60" s="223">
        <v>3</v>
      </c>
      <c r="L60" s="434">
        <v>15</v>
      </c>
      <c r="M60" s="427"/>
      <c r="N60" s="427"/>
      <c r="O60" s="1067"/>
      <c r="P60" s="423"/>
      <c r="Q60" s="424"/>
      <c r="R60" s="425" t="s">
        <v>293</v>
      </c>
      <c r="S60" s="423"/>
      <c r="T60" s="423"/>
      <c r="U60" s="430">
        <v>1</v>
      </c>
      <c r="V60" s="430">
        <v>0</v>
      </c>
      <c r="W60" s="431">
        <v>2</v>
      </c>
      <c r="X60" s="432">
        <v>14</v>
      </c>
      <c r="Y60" s="3"/>
    </row>
    <row r="61" spans="1:25" ht="17.25" customHeight="1" x14ac:dyDescent="0.4">
      <c r="A61" s="82"/>
      <c r="B61" s="82"/>
      <c r="C61" s="1067"/>
      <c r="D61" s="423"/>
      <c r="E61" s="424"/>
      <c r="F61" s="425" t="s">
        <v>294</v>
      </c>
      <c r="G61" s="423"/>
      <c r="H61" s="423"/>
      <c r="I61" s="210">
        <v>3</v>
      </c>
      <c r="J61" s="430">
        <v>0</v>
      </c>
      <c r="K61" s="431">
        <v>0</v>
      </c>
      <c r="L61" s="451">
        <v>4</v>
      </c>
      <c r="M61" s="427"/>
      <c r="N61" s="427"/>
      <c r="O61" s="1067"/>
      <c r="P61" s="423"/>
      <c r="Q61" s="424"/>
      <c r="R61" s="425" t="s">
        <v>294</v>
      </c>
      <c r="S61" s="423"/>
      <c r="T61" s="423"/>
      <c r="U61" s="210">
        <v>0</v>
      </c>
      <c r="V61" s="210">
        <v>0</v>
      </c>
      <c r="W61" s="223">
        <v>1</v>
      </c>
      <c r="X61" s="428">
        <v>4</v>
      </c>
      <c r="Y61" s="3"/>
    </row>
    <row r="62" spans="1:25" ht="17.25" customHeight="1" x14ac:dyDescent="0.4">
      <c r="A62" s="82"/>
      <c r="B62" s="82"/>
      <c r="C62" s="1067"/>
      <c r="D62" s="423"/>
      <c r="E62" s="424"/>
      <c r="F62" s="425" t="s">
        <v>295</v>
      </c>
      <c r="G62" s="423"/>
      <c r="H62" s="423"/>
      <c r="I62" s="430">
        <v>1</v>
      </c>
      <c r="J62" s="430">
        <v>0</v>
      </c>
      <c r="K62" s="431">
        <v>0</v>
      </c>
      <c r="L62" s="451">
        <v>0</v>
      </c>
      <c r="M62" s="427"/>
      <c r="N62" s="427"/>
      <c r="O62" s="1067"/>
      <c r="P62" s="423"/>
      <c r="Q62" s="424"/>
      <c r="R62" s="425" t="s">
        <v>295</v>
      </c>
      <c r="S62" s="423"/>
      <c r="T62" s="423"/>
      <c r="U62" s="430">
        <v>0</v>
      </c>
      <c r="V62" s="430">
        <v>0</v>
      </c>
      <c r="W62" s="431">
        <v>0</v>
      </c>
      <c r="X62" s="432">
        <v>0</v>
      </c>
      <c r="Y62" s="3"/>
    </row>
    <row r="63" spans="1:25" ht="17.25" customHeight="1" x14ac:dyDescent="0.4">
      <c r="A63" s="82"/>
      <c r="B63" s="82"/>
      <c r="C63" s="433"/>
      <c r="D63" s="423"/>
      <c r="E63" s="424"/>
      <c r="F63" s="425"/>
      <c r="G63" s="423"/>
      <c r="H63" s="423"/>
      <c r="I63" s="210"/>
      <c r="J63" s="210"/>
      <c r="K63" s="223"/>
      <c r="L63" s="434"/>
      <c r="M63" s="427"/>
      <c r="N63" s="427"/>
      <c r="O63" s="433"/>
      <c r="P63" s="423"/>
      <c r="Q63" s="424"/>
      <c r="R63" s="423"/>
      <c r="S63" s="423"/>
      <c r="T63" s="423"/>
      <c r="U63" s="210"/>
      <c r="V63" s="210"/>
      <c r="W63" s="223"/>
      <c r="X63" s="428"/>
      <c r="Y63" s="3"/>
    </row>
    <row r="64" spans="1:25" ht="17.25" customHeight="1" x14ac:dyDescent="0.4">
      <c r="A64" s="82"/>
      <c r="B64" s="82"/>
      <c r="C64" s="1067" t="s">
        <v>274</v>
      </c>
      <c r="D64" s="423"/>
      <c r="E64" s="424"/>
      <c r="F64" s="425" t="s">
        <v>289</v>
      </c>
      <c r="G64" s="423"/>
      <c r="H64" s="423"/>
      <c r="I64" s="210">
        <v>0</v>
      </c>
      <c r="J64" s="210">
        <v>1</v>
      </c>
      <c r="K64" s="223">
        <f>SUM(K65:K70)</f>
        <v>0</v>
      </c>
      <c r="L64" s="434">
        <f>SUM(L65:L70)</f>
        <v>15</v>
      </c>
      <c r="M64" s="427"/>
      <c r="N64" s="427"/>
      <c r="O64" s="1067" t="s">
        <v>279</v>
      </c>
      <c r="P64" s="423"/>
      <c r="Q64" s="424"/>
      <c r="R64" s="425" t="s">
        <v>289</v>
      </c>
      <c r="S64" s="423"/>
      <c r="T64" s="423"/>
      <c r="U64" s="210">
        <v>6</v>
      </c>
      <c r="V64" s="210">
        <v>11</v>
      </c>
      <c r="W64" s="223">
        <f>SUM(W65:W70)</f>
        <v>9</v>
      </c>
      <c r="X64" s="428">
        <f>SUM(X65:X70)</f>
        <v>558</v>
      </c>
      <c r="Y64" s="3"/>
    </row>
    <row r="65" spans="1:25" ht="17.25" customHeight="1" x14ac:dyDescent="0.4">
      <c r="A65" s="82"/>
      <c r="B65" s="82"/>
      <c r="C65" s="1067"/>
      <c r="D65" s="423"/>
      <c r="E65" s="424"/>
      <c r="F65" s="425" t="s">
        <v>290</v>
      </c>
      <c r="G65" s="423"/>
      <c r="H65" s="423"/>
      <c r="I65" s="210">
        <v>0</v>
      </c>
      <c r="J65" s="210">
        <v>0</v>
      </c>
      <c r="K65" s="223">
        <v>0</v>
      </c>
      <c r="L65" s="434">
        <v>3</v>
      </c>
      <c r="M65" s="427"/>
      <c r="N65" s="427"/>
      <c r="O65" s="1067"/>
      <c r="P65" s="423"/>
      <c r="Q65" s="424"/>
      <c r="R65" s="425" t="s">
        <v>290</v>
      </c>
      <c r="S65" s="423"/>
      <c r="T65" s="423"/>
      <c r="U65" s="210">
        <v>3</v>
      </c>
      <c r="V65" s="210">
        <v>4</v>
      </c>
      <c r="W65" s="223">
        <v>7</v>
      </c>
      <c r="X65" s="428">
        <v>411</v>
      </c>
      <c r="Y65" s="3"/>
    </row>
    <row r="66" spans="1:25" ht="17.25" customHeight="1" x14ac:dyDescent="0.4">
      <c r="A66" s="82"/>
      <c r="B66" s="82"/>
      <c r="C66" s="1067"/>
      <c r="D66" s="423"/>
      <c r="E66" s="424"/>
      <c r="F66" s="425" t="s">
        <v>291</v>
      </c>
      <c r="G66" s="423"/>
      <c r="H66" s="423"/>
      <c r="I66" s="430">
        <v>0</v>
      </c>
      <c r="J66" s="430">
        <v>0</v>
      </c>
      <c r="K66" s="431">
        <v>0</v>
      </c>
      <c r="L66" s="451">
        <v>4</v>
      </c>
      <c r="M66" s="427"/>
      <c r="N66" s="427"/>
      <c r="O66" s="1067"/>
      <c r="P66" s="423"/>
      <c r="Q66" s="424"/>
      <c r="R66" s="425" t="s">
        <v>291</v>
      </c>
      <c r="S66" s="423"/>
      <c r="T66" s="423"/>
      <c r="U66" s="430">
        <v>0</v>
      </c>
      <c r="V66" s="430">
        <v>0</v>
      </c>
      <c r="W66" s="431">
        <v>1</v>
      </c>
      <c r="X66" s="432">
        <v>82</v>
      </c>
      <c r="Y66" s="3"/>
    </row>
    <row r="67" spans="1:25" ht="17.25" customHeight="1" x14ac:dyDescent="0.4">
      <c r="A67" s="82"/>
      <c r="B67" s="82"/>
      <c r="C67" s="1067"/>
      <c r="D67" s="423"/>
      <c r="E67" s="424"/>
      <c r="F67" s="425" t="s">
        <v>292</v>
      </c>
      <c r="G67" s="423"/>
      <c r="H67" s="423"/>
      <c r="I67" s="430">
        <v>0</v>
      </c>
      <c r="J67" s="430">
        <v>0</v>
      </c>
      <c r="K67" s="431">
        <v>0</v>
      </c>
      <c r="L67" s="451">
        <v>4</v>
      </c>
      <c r="M67" s="427"/>
      <c r="N67" s="427"/>
      <c r="O67" s="1067"/>
      <c r="P67" s="423"/>
      <c r="Q67" s="424"/>
      <c r="R67" s="425" t="s">
        <v>292</v>
      </c>
      <c r="S67" s="423"/>
      <c r="T67" s="423"/>
      <c r="U67" s="210">
        <v>2</v>
      </c>
      <c r="V67" s="210">
        <v>3</v>
      </c>
      <c r="W67" s="223">
        <v>1</v>
      </c>
      <c r="X67" s="428">
        <v>47</v>
      </c>
      <c r="Y67" s="3"/>
    </row>
    <row r="68" spans="1:25" ht="17.25" customHeight="1" x14ac:dyDescent="0.4">
      <c r="A68" s="82"/>
      <c r="B68" s="82"/>
      <c r="C68" s="1067"/>
      <c r="D68" s="423"/>
      <c r="E68" s="424"/>
      <c r="F68" s="425" t="s">
        <v>293</v>
      </c>
      <c r="G68" s="423"/>
      <c r="H68" s="423"/>
      <c r="I68" s="210">
        <v>0</v>
      </c>
      <c r="J68" s="210">
        <v>0</v>
      </c>
      <c r="K68" s="223">
        <v>0</v>
      </c>
      <c r="L68" s="434">
        <v>3</v>
      </c>
      <c r="M68" s="427"/>
      <c r="N68" s="427"/>
      <c r="O68" s="1067"/>
      <c r="P68" s="423"/>
      <c r="Q68" s="424"/>
      <c r="R68" s="425" t="s">
        <v>293</v>
      </c>
      <c r="S68" s="423"/>
      <c r="T68" s="423"/>
      <c r="U68" s="210">
        <v>1</v>
      </c>
      <c r="V68" s="210">
        <v>2</v>
      </c>
      <c r="W68" s="223">
        <v>0</v>
      </c>
      <c r="X68" s="428">
        <v>13</v>
      </c>
      <c r="Y68" s="3"/>
    </row>
    <row r="69" spans="1:25" ht="17.25" customHeight="1" x14ac:dyDescent="0.4">
      <c r="A69" s="82"/>
      <c r="B69" s="82"/>
      <c r="C69" s="1067"/>
      <c r="D69" s="423"/>
      <c r="E69" s="424"/>
      <c r="F69" s="425" t="s">
        <v>294</v>
      </c>
      <c r="G69" s="423"/>
      <c r="H69" s="423"/>
      <c r="I69" s="430">
        <v>0</v>
      </c>
      <c r="J69" s="430">
        <v>0</v>
      </c>
      <c r="K69" s="431">
        <v>0</v>
      </c>
      <c r="L69" s="451">
        <v>1</v>
      </c>
      <c r="M69" s="427"/>
      <c r="N69" s="427"/>
      <c r="O69" s="1067"/>
      <c r="P69" s="423"/>
      <c r="Q69" s="424"/>
      <c r="R69" s="425" t="s">
        <v>294</v>
      </c>
      <c r="S69" s="423"/>
      <c r="T69" s="423"/>
      <c r="U69" s="210">
        <v>0</v>
      </c>
      <c r="V69" s="210">
        <v>2</v>
      </c>
      <c r="W69" s="223">
        <v>0</v>
      </c>
      <c r="X69" s="428">
        <v>5</v>
      </c>
      <c r="Y69" s="3"/>
    </row>
    <row r="70" spans="1:25" ht="17.25" customHeight="1" x14ac:dyDescent="0.4">
      <c r="A70" s="82"/>
      <c r="B70" s="82"/>
      <c r="C70" s="1067"/>
      <c r="D70" s="423"/>
      <c r="E70" s="424"/>
      <c r="F70" s="425" t="s">
        <v>295</v>
      </c>
      <c r="G70" s="423"/>
      <c r="H70" s="423"/>
      <c r="I70" s="430">
        <v>0</v>
      </c>
      <c r="J70" s="430">
        <v>1</v>
      </c>
      <c r="K70" s="431">
        <v>0</v>
      </c>
      <c r="L70" s="451">
        <v>0</v>
      </c>
      <c r="M70" s="427"/>
      <c r="N70" s="427"/>
      <c r="O70" s="1067"/>
      <c r="P70" s="423"/>
      <c r="Q70" s="424"/>
      <c r="R70" s="425" t="s">
        <v>295</v>
      </c>
      <c r="S70" s="423"/>
      <c r="T70" s="423"/>
      <c r="U70" s="430">
        <v>0</v>
      </c>
      <c r="V70" s="430">
        <v>0</v>
      </c>
      <c r="W70" s="431">
        <v>0</v>
      </c>
      <c r="X70" s="432">
        <v>0</v>
      </c>
      <c r="Y70" s="3"/>
    </row>
    <row r="71" spans="1:25" ht="17.25" customHeight="1" x14ac:dyDescent="0.4">
      <c r="A71" s="82"/>
      <c r="B71" s="82"/>
      <c r="C71" s="433"/>
      <c r="D71" s="423"/>
      <c r="E71" s="424"/>
      <c r="F71" s="425"/>
      <c r="G71" s="423"/>
      <c r="H71" s="423"/>
      <c r="I71" s="210"/>
      <c r="J71" s="210"/>
      <c r="K71" s="223"/>
      <c r="L71" s="434"/>
      <c r="M71" s="427"/>
      <c r="N71" s="427"/>
      <c r="O71" s="433"/>
      <c r="P71" s="423"/>
      <c r="Q71" s="424"/>
      <c r="R71" s="423"/>
      <c r="S71" s="423"/>
      <c r="T71" s="423"/>
      <c r="U71" s="210"/>
      <c r="V71" s="210"/>
      <c r="W71" s="223"/>
      <c r="X71" s="428"/>
      <c r="Y71" s="3"/>
    </row>
    <row r="72" spans="1:25" ht="17.25" customHeight="1" x14ac:dyDescent="0.4">
      <c r="A72" s="82"/>
      <c r="B72" s="82"/>
      <c r="C72" s="1067" t="s">
        <v>275</v>
      </c>
      <c r="D72" s="423"/>
      <c r="E72" s="424"/>
      <c r="F72" s="425" t="s">
        <v>289</v>
      </c>
      <c r="G72" s="423"/>
      <c r="H72" s="423"/>
      <c r="I72" s="210">
        <v>20</v>
      </c>
      <c r="J72" s="210">
        <v>7</v>
      </c>
      <c r="K72" s="223">
        <f>SUM(K73:K78)</f>
        <v>17</v>
      </c>
      <c r="L72" s="434">
        <f>SUM(L73:L78)</f>
        <v>225</v>
      </c>
      <c r="M72" s="427"/>
      <c r="N72" s="427"/>
      <c r="O72" s="1067" t="s">
        <v>280</v>
      </c>
      <c r="P72" s="423"/>
      <c r="Q72" s="424"/>
      <c r="R72" s="425" t="s">
        <v>289</v>
      </c>
      <c r="S72" s="423"/>
      <c r="T72" s="423"/>
      <c r="U72" s="210">
        <v>4</v>
      </c>
      <c r="V72" s="210">
        <v>2</v>
      </c>
      <c r="W72" s="223">
        <f>SUM(W73:W78)</f>
        <v>5</v>
      </c>
      <c r="X72" s="428">
        <f>SUM(X73:X78)</f>
        <v>91</v>
      </c>
      <c r="Y72" s="3"/>
    </row>
    <row r="73" spans="1:25" ht="17.25" customHeight="1" x14ac:dyDescent="0.4">
      <c r="A73" s="82"/>
      <c r="B73" s="82"/>
      <c r="C73" s="1067"/>
      <c r="D73" s="423"/>
      <c r="E73" s="424"/>
      <c r="F73" s="425" t="s">
        <v>290</v>
      </c>
      <c r="G73" s="423"/>
      <c r="H73" s="423"/>
      <c r="I73" s="210">
        <v>1</v>
      </c>
      <c r="J73" s="210">
        <v>1</v>
      </c>
      <c r="K73" s="223">
        <v>2</v>
      </c>
      <c r="L73" s="434">
        <v>50</v>
      </c>
      <c r="M73" s="427"/>
      <c r="N73" s="427"/>
      <c r="O73" s="1067"/>
      <c r="P73" s="423"/>
      <c r="Q73" s="424"/>
      <c r="R73" s="425" t="s">
        <v>290</v>
      </c>
      <c r="S73" s="423"/>
      <c r="T73" s="423"/>
      <c r="U73" s="210">
        <v>1</v>
      </c>
      <c r="V73" s="210">
        <v>0</v>
      </c>
      <c r="W73" s="223">
        <v>4</v>
      </c>
      <c r="X73" s="428">
        <v>58</v>
      </c>
      <c r="Y73" s="3"/>
    </row>
    <row r="74" spans="1:25" ht="17.25" customHeight="1" x14ac:dyDescent="0.4">
      <c r="A74" s="82"/>
      <c r="B74" s="82"/>
      <c r="C74" s="1067"/>
      <c r="D74" s="423"/>
      <c r="E74" s="424"/>
      <c r="F74" s="425" t="s">
        <v>291</v>
      </c>
      <c r="G74" s="423"/>
      <c r="H74" s="423"/>
      <c r="I74" s="210">
        <v>5</v>
      </c>
      <c r="J74" s="210">
        <v>0</v>
      </c>
      <c r="K74" s="223">
        <v>1</v>
      </c>
      <c r="L74" s="434">
        <v>67</v>
      </c>
      <c r="M74" s="427"/>
      <c r="N74" s="427"/>
      <c r="O74" s="1067"/>
      <c r="P74" s="423"/>
      <c r="Q74" s="424"/>
      <c r="R74" s="425" t="s">
        <v>291</v>
      </c>
      <c r="S74" s="423"/>
      <c r="T74" s="423"/>
      <c r="U74" s="430">
        <v>0</v>
      </c>
      <c r="V74" s="430">
        <v>0</v>
      </c>
      <c r="W74" s="431">
        <v>1</v>
      </c>
      <c r="X74" s="432">
        <v>21</v>
      </c>
      <c r="Y74" s="3"/>
    </row>
    <row r="75" spans="1:25" ht="17.25" customHeight="1" x14ac:dyDescent="0.4">
      <c r="A75" s="82"/>
      <c r="B75" s="82"/>
      <c r="C75" s="1067"/>
      <c r="D75" s="423"/>
      <c r="E75" s="424"/>
      <c r="F75" s="425" t="s">
        <v>292</v>
      </c>
      <c r="G75" s="423"/>
      <c r="H75" s="423"/>
      <c r="I75" s="210">
        <v>1</v>
      </c>
      <c r="J75" s="210">
        <v>0</v>
      </c>
      <c r="K75" s="223">
        <v>3</v>
      </c>
      <c r="L75" s="434">
        <v>58</v>
      </c>
      <c r="M75" s="427"/>
      <c r="N75" s="427"/>
      <c r="O75" s="1067"/>
      <c r="P75" s="423"/>
      <c r="Q75" s="424"/>
      <c r="R75" s="425" t="s">
        <v>292</v>
      </c>
      <c r="S75" s="423"/>
      <c r="T75" s="423"/>
      <c r="U75" s="430">
        <v>2</v>
      </c>
      <c r="V75" s="430">
        <v>0</v>
      </c>
      <c r="W75" s="431">
        <v>0</v>
      </c>
      <c r="X75" s="432">
        <v>10</v>
      </c>
      <c r="Y75" s="3"/>
    </row>
    <row r="76" spans="1:25" ht="17.25" customHeight="1" x14ac:dyDescent="0.4">
      <c r="A76" s="82"/>
      <c r="B76" s="82"/>
      <c r="C76" s="1067"/>
      <c r="D76" s="423"/>
      <c r="E76" s="424"/>
      <c r="F76" s="425" t="s">
        <v>293</v>
      </c>
      <c r="G76" s="423"/>
      <c r="H76" s="423"/>
      <c r="I76" s="210">
        <v>8</v>
      </c>
      <c r="J76" s="210">
        <v>1</v>
      </c>
      <c r="K76" s="223">
        <v>6</v>
      </c>
      <c r="L76" s="434">
        <v>24</v>
      </c>
      <c r="M76" s="427"/>
      <c r="N76" s="427"/>
      <c r="O76" s="1067"/>
      <c r="P76" s="423"/>
      <c r="Q76" s="424"/>
      <c r="R76" s="425" t="s">
        <v>293</v>
      </c>
      <c r="S76" s="423"/>
      <c r="T76" s="423"/>
      <c r="U76" s="430">
        <v>1</v>
      </c>
      <c r="V76" s="430">
        <v>1</v>
      </c>
      <c r="W76" s="431">
        <v>0</v>
      </c>
      <c r="X76" s="432">
        <v>2</v>
      </c>
      <c r="Y76" s="3"/>
    </row>
    <row r="77" spans="1:25" ht="17.25" customHeight="1" x14ac:dyDescent="0.4">
      <c r="A77" s="82"/>
      <c r="B77" s="82"/>
      <c r="C77" s="1067"/>
      <c r="D77" s="423"/>
      <c r="E77" s="424"/>
      <c r="F77" s="425" t="s">
        <v>294</v>
      </c>
      <c r="G77" s="423"/>
      <c r="H77" s="423"/>
      <c r="I77" s="210">
        <v>3</v>
      </c>
      <c r="J77" s="210">
        <v>4</v>
      </c>
      <c r="K77" s="223">
        <v>5</v>
      </c>
      <c r="L77" s="434">
        <v>23</v>
      </c>
      <c r="M77" s="427"/>
      <c r="N77" s="427"/>
      <c r="O77" s="1067"/>
      <c r="P77" s="423"/>
      <c r="Q77" s="424"/>
      <c r="R77" s="425" t="s">
        <v>294</v>
      </c>
      <c r="S77" s="423"/>
      <c r="T77" s="423"/>
      <c r="U77" s="210">
        <v>0</v>
      </c>
      <c r="V77" s="210">
        <v>0</v>
      </c>
      <c r="W77" s="223">
        <v>0</v>
      </c>
      <c r="X77" s="428">
        <v>0</v>
      </c>
      <c r="Y77" s="3"/>
    </row>
    <row r="78" spans="1:25" ht="17.25" customHeight="1" x14ac:dyDescent="0.4">
      <c r="A78" s="82"/>
      <c r="B78" s="82"/>
      <c r="C78" s="1067"/>
      <c r="D78" s="423"/>
      <c r="E78" s="424"/>
      <c r="F78" s="425" t="s">
        <v>295</v>
      </c>
      <c r="G78" s="423"/>
      <c r="H78" s="423"/>
      <c r="I78" s="430">
        <v>2</v>
      </c>
      <c r="J78" s="430">
        <v>1</v>
      </c>
      <c r="K78" s="431">
        <v>0</v>
      </c>
      <c r="L78" s="451">
        <v>3</v>
      </c>
      <c r="M78" s="427"/>
      <c r="N78" s="427"/>
      <c r="O78" s="1067"/>
      <c r="P78" s="423"/>
      <c r="Q78" s="424"/>
      <c r="R78" s="425" t="s">
        <v>295</v>
      </c>
      <c r="S78" s="423"/>
      <c r="T78" s="423"/>
      <c r="U78" s="430">
        <v>0</v>
      </c>
      <c r="V78" s="430">
        <v>1</v>
      </c>
      <c r="W78" s="431">
        <v>0</v>
      </c>
      <c r="X78" s="432">
        <v>0</v>
      </c>
      <c r="Y78" s="3"/>
    </row>
    <row r="79" spans="1:25" ht="17.25" customHeight="1" x14ac:dyDescent="0.4">
      <c r="A79" s="82"/>
      <c r="B79" s="82"/>
      <c r="C79" s="433"/>
      <c r="D79" s="423"/>
      <c r="E79" s="424"/>
      <c r="F79" s="425"/>
      <c r="G79" s="423"/>
      <c r="H79" s="423"/>
      <c r="I79" s="210"/>
      <c r="J79" s="210"/>
      <c r="K79" s="223"/>
      <c r="L79" s="434"/>
      <c r="M79" s="427"/>
      <c r="N79" s="427"/>
      <c r="O79" s="433"/>
      <c r="P79" s="423"/>
      <c r="Q79" s="424"/>
      <c r="R79" s="423"/>
      <c r="S79" s="423"/>
      <c r="T79" s="423"/>
      <c r="U79" s="210"/>
      <c r="V79" s="210"/>
      <c r="W79" s="223"/>
      <c r="X79" s="428"/>
      <c r="Y79" s="3"/>
    </row>
    <row r="80" spans="1:25" ht="17.25" customHeight="1" x14ac:dyDescent="0.4">
      <c r="A80" s="82"/>
      <c r="B80" s="82"/>
      <c r="C80" s="1069" t="s">
        <v>304</v>
      </c>
      <c r="D80" s="423"/>
      <c r="E80" s="424"/>
      <c r="F80" s="425" t="s">
        <v>289</v>
      </c>
      <c r="G80" s="423"/>
      <c r="H80" s="423"/>
      <c r="I80" s="210">
        <v>19</v>
      </c>
      <c r="J80" s="210">
        <v>49</v>
      </c>
      <c r="K80" s="223">
        <f>SUM(K81:K86)</f>
        <v>97</v>
      </c>
      <c r="L80" s="434">
        <f>SUM(L81:L86)</f>
        <v>525</v>
      </c>
      <c r="M80" s="427"/>
      <c r="N80" s="427"/>
      <c r="O80" s="1069" t="s">
        <v>305</v>
      </c>
      <c r="P80" s="423"/>
      <c r="Q80" s="424"/>
      <c r="R80" s="425" t="s">
        <v>289</v>
      </c>
      <c r="S80" s="423"/>
      <c r="T80" s="423"/>
      <c r="U80" s="210">
        <v>10</v>
      </c>
      <c r="V80" s="210">
        <v>0</v>
      </c>
      <c r="W80" s="223">
        <f>SUM(W81:W86)</f>
        <v>0</v>
      </c>
      <c r="X80" s="428">
        <f>SUM(X81:X86)</f>
        <v>19</v>
      </c>
      <c r="Y80" s="3"/>
    </row>
    <row r="81" spans="1:25" ht="17.25" customHeight="1" x14ac:dyDescent="0.4">
      <c r="A81" s="82"/>
      <c r="B81" s="82"/>
      <c r="C81" s="1069"/>
      <c r="D81" s="423"/>
      <c r="E81" s="424"/>
      <c r="F81" s="425" t="s">
        <v>290</v>
      </c>
      <c r="G81" s="423"/>
      <c r="H81" s="423"/>
      <c r="I81" s="210">
        <v>4</v>
      </c>
      <c r="J81" s="210">
        <v>33</v>
      </c>
      <c r="K81" s="223">
        <v>72</v>
      </c>
      <c r="L81" s="434">
        <v>193</v>
      </c>
      <c r="M81" s="427"/>
      <c r="N81" s="427"/>
      <c r="O81" s="1069"/>
      <c r="P81" s="423"/>
      <c r="Q81" s="424"/>
      <c r="R81" s="425" t="s">
        <v>290</v>
      </c>
      <c r="S81" s="423"/>
      <c r="T81" s="423"/>
      <c r="U81" s="210">
        <v>1</v>
      </c>
      <c r="V81" s="210">
        <v>0</v>
      </c>
      <c r="W81" s="223">
        <v>0</v>
      </c>
      <c r="X81" s="428">
        <v>13</v>
      </c>
      <c r="Y81" s="3"/>
    </row>
    <row r="82" spans="1:25" ht="17.25" customHeight="1" x14ac:dyDescent="0.4">
      <c r="A82" s="82"/>
      <c r="B82" s="82"/>
      <c r="C82" s="1069"/>
      <c r="D82" s="423"/>
      <c r="E82" s="424"/>
      <c r="F82" s="425" t="s">
        <v>291</v>
      </c>
      <c r="G82" s="423"/>
      <c r="H82" s="423"/>
      <c r="I82" s="210">
        <v>2</v>
      </c>
      <c r="J82" s="210">
        <v>2</v>
      </c>
      <c r="K82" s="223">
        <v>5</v>
      </c>
      <c r="L82" s="434">
        <v>61</v>
      </c>
      <c r="M82" s="427"/>
      <c r="N82" s="427"/>
      <c r="O82" s="1069"/>
      <c r="P82" s="423"/>
      <c r="Q82" s="424"/>
      <c r="R82" s="425" t="s">
        <v>291</v>
      </c>
      <c r="S82" s="423"/>
      <c r="T82" s="423"/>
      <c r="U82" s="430">
        <v>1</v>
      </c>
      <c r="V82" s="430">
        <v>0</v>
      </c>
      <c r="W82" s="431">
        <v>0</v>
      </c>
      <c r="X82" s="432">
        <v>2</v>
      </c>
      <c r="Y82" s="3"/>
    </row>
    <row r="83" spans="1:25" ht="17.25" customHeight="1" x14ac:dyDescent="0.4">
      <c r="A83" s="82"/>
      <c r="B83" s="82"/>
      <c r="C83" s="1069"/>
      <c r="D83" s="423"/>
      <c r="E83" s="424"/>
      <c r="F83" s="425" t="s">
        <v>292</v>
      </c>
      <c r="G83" s="423"/>
      <c r="H83" s="423"/>
      <c r="I83" s="430">
        <v>3</v>
      </c>
      <c r="J83" s="430">
        <v>4</v>
      </c>
      <c r="K83" s="431">
        <v>3</v>
      </c>
      <c r="L83" s="451">
        <v>112</v>
      </c>
      <c r="M83" s="427"/>
      <c r="N83" s="427"/>
      <c r="O83" s="1069"/>
      <c r="P83" s="423"/>
      <c r="Q83" s="424"/>
      <c r="R83" s="425" t="s">
        <v>292</v>
      </c>
      <c r="S83" s="423"/>
      <c r="T83" s="423"/>
      <c r="U83" s="430">
        <v>7</v>
      </c>
      <c r="V83" s="430">
        <v>0</v>
      </c>
      <c r="W83" s="431">
        <v>0</v>
      </c>
      <c r="X83" s="432">
        <v>4</v>
      </c>
      <c r="Y83" s="3"/>
    </row>
    <row r="84" spans="1:25" ht="17.25" customHeight="1" x14ac:dyDescent="0.4">
      <c r="A84" s="82"/>
      <c r="B84" s="82"/>
      <c r="C84" s="1069"/>
      <c r="D84" s="423"/>
      <c r="E84" s="424"/>
      <c r="F84" s="425" t="s">
        <v>293</v>
      </c>
      <c r="G84" s="423"/>
      <c r="H84" s="423"/>
      <c r="I84" s="210">
        <v>1</v>
      </c>
      <c r="J84" s="210">
        <v>4</v>
      </c>
      <c r="K84" s="223">
        <v>4</v>
      </c>
      <c r="L84" s="434">
        <v>67</v>
      </c>
      <c r="M84" s="427"/>
      <c r="N84" s="427"/>
      <c r="O84" s="1069"/>
      <c r="P84" s="423"/>
      <c r="Q84" s="424"/>
      <c r="R84" s="425" t="s">
        <v>293</v>
      </c>
      <c r="S84" s="423"/>
      <c r="T84" s="423"/>
      <c r="U84" s="430">
        <v>1</v>
      </c>
      <c r="V84" s="430">
        <v>0</v>
      </c>
      <c r="W84" s="431">
        <v>0</v>
      </c>
      <c r="X84" s="432">
        <v>0</v>
      </c>
      <c r="Y84" s="3"/>
    </row>
    <row r="85" spans="1:25" ht="17.25" customHeight="1" x14ac:dyDescent="0.4">
      <c r="A85" s="82"/>
      <c r="B85" s="82"/>
      <c r="C85" s="1069"/>
      <c r="D85" s="423"/>
      <c r="E85" s="424"/>
      <c r="F85" s="425" t="s">
        <v>294</v>
      </c>
      <c r="G85" s="423"/>
      <c r="H85" s="423"/>
      <c r="I85" s="210">
        <v>8</v>
      </c>
      <c r="J85" s="210">
        <v>6</v>
      </c>
      <c r="K85" s="223">
        <v>13</v>
      </c>
      <c r="L85" s="434">
        <v>90</v>
      </c>
      <c r="M85" s="427"/>
      <c r="N85" s="427"/>
      <c r="O85" s="1069"/>
      <c r="P85" s="423"/>
      <c r="Q85" s="424"/>
      <c r="R85" s="425" t="s">
        <v>294</v>
      </c>
      <c r="S85" s="423"/>
      <c r="T85" s="423"/>
      <c r="U85" s="430">
        <v>0</v>
      </c>
      <c r="V85" s="430">
        <v>0</v>
      </c>
      <c r="W85" s="431">
        <v>0</v>
      </c>
      <c r="X85" s="432">
        <v>0</v>
      </c>
      <c r="Y85" s="3"/>
    </row>
    <row r="86" spans="1:25" ht="17.25" customHeight="1" x14ac:dyDescent="0.4">
      <c r="A86" s="82"/>
      <c r="B86" s="82"/>
      <c r="C86" s="1069"/>
      <c r="D86" s="423"/>
      <c r="E86" s="424"/>
      <c r="F86" s="425" t="s">
        <v>295</v>
      </c>
      <c r="G86" s="423"/>
      <c r="H86" s="423"/>
      <c r="I86" s="210">
        <v>1</v>
      </c>
      <c r="J86" s="210">
        <v>0</v>
      </c>
      <c r="K86" s="223">
        <v>0</v>
      </c>
      <c r="L86" s="434">
        <v>2</v>
      </c>
      <c r="M86" s="427"/>
      <c r="N86" s="427"/>
      <c r="O86" s="1069"/>
      <c r="P86" s="423"/>
      <c r="Q86" s="424"/>
      <c r="R86" s="425" t="s">
        <v>295</v>
      </c>
      <c r="S86" s="423"/>
      <c r="T86" s="423"/>
      <c r="U86" s="430">
        <v>0</v>
      </c>
      <c r="V86" s="430">
        <v>0</v>
      </c>
      <c r="W86" s="431">
        <v>0</v>
      </c>
      <c r="X86" s="432">
        <v>0</v>
      </c>
      <c r="Y86" s="3"/>
    </row>
    <row r="87" spans="1:25" ht="17.25" customHeight="1" x14ac:dyDescent="0.4">
      <c r="A87" s="82"/>
      <c r="B87" s="82"/>
      <c r="C87" s="433"/>
      <c r="D87" s="423"/>
      <c r="E87" s="424"/>
      <c r="F87" s="425"/>
      <c r="G87" s="423"/>
      <c r="H87" s="423"/>
      <c r="I87" s="210"/>
      <c r="J87" s="210"/>
      <c r="K87" s="223"/>
      <c r="L87" s="434"/>
      <c r="M87" s="427"/>
      <c r="N87" s="427"/>
      <c r="O87" s="433"/>
      <c r="P87" s="423"/>
      <c r="Q87" s="424"/>
      <c r="R87" s="423"/>
      <c r="S87" s="423"/>
      <c r="T87" s="423"/>
      <c r="U87" s="210"/>
      <c r="V87" s="210"/>
      <c r="W87" s="223"/>
      <c r="X87" s="428"/>
      <c r="Y87" s="3"/>
    </row>
    <row r="88" spans="1:25" ht="17.25" customHeight="1" x14ac:dyDescent="0.4">
      <c r="A88" s="82"/>
      <c r="B88" s="82"/>
      <c r="C88" s="1067" t="s">
        <v>306</v>
      </c>
      <c r="D88" s="423"/>
      <c r="E88" s="424"/>
      <c r="F88" s="425" t="s">
        <v>289</v>
      </c>
      <c r="G88" s="423"/>
      <c r="H88" s="423"/>
      <c r="I88" s="210">
        <v>2</v>
      </c>
      <c r="J88" s="210">
        <v>5</v>
      </c>
      <c r="K88" s="223">
        <f>SUM(K89:K94)</f>
        <v>3</v>
      </c>
      <c r="L88" s="434">
        <f>SUM(L89:L94)</f>
        <v>135</v>
      </c>
      <c r="M88" s="427"/>
      <c r="N88" s="427"/>
      <c r="O88" s="433"/>
      <c r="P88" s="423"/>
      <c r="Q88" s="424"/>
      <c r="R88" s="425"/>
      <c r="S88" s="423"/>
      <c r="T88" s="423"/>
      <c r="U88" s="210"/>
      <c r="V88" s="210"/>
      <c r="W88" s="223"/>
      <c r="X88" s="428"/>
      <c r="Y88" s="3"/>
    </row>
    <row r="89" spans="1:25" ht="17.25" customHeight="1" x14ac:dyDescent="0.4">
      <c r="A89" s="82"/>
      <c r="B89" s="82"/>
      <c r="C89" s="1067"/>
      <c r="D89" s="423"/>
      <c r="E89" s="424"/>
      <c r="F89" s="425" t="s">
        <v>290</v>
      </c>
      <c r="G89" s="423"/>
      <c r="H89" s="423"/>
      <c r="I89" s="430">
        <v>0</v>
      </c>
      <c r="J89" s="430">
        <v>0</v>
      </c>
      <c r="K89" s="431">
        <v>1</v>
      </c>
      <c r="L89" s="451">
        <v>67</v>
      </c>
      <c r="M89" s="427"/>
      <c r="N89" s="427"/>
      <c r="O89" s="433"/>
      <c r="P89" s="423"/>
      <c r="Q89" s="424"/>
      <c r="R89" s="425"/>
      <c r="S89" s="423"/>
      <c r="T89" s="423"/>
      <c r="U89" s="210"/>
      <c r="V89" s="210"/>
      <c r="W89" s="223"/>
      <c r="X89" s="428"/>
      <c r="Y89" s="3"/>
    </row>
    <row r="90" spans="1:25" ht="17.25" customHeight="1" x14ac:dyDescent="0.4">
      <c r="A90" s="82"/>
      <c r="B90" s="82"/>
      <c r="C90" s="1067"/>
      <c r="D90" s="423"/>
      <c r="E90" s="424"/>
      <c r="F90" s="425" t="s">
        <v>291</v>
      </c>
      <c r="G90" s="423"/>
      <c r="H90" s="423"/>
      <c r="I90" s="430">
        <v>0</v>
      </c>
      <c r="J90" s="430">
        <v>0</v>
      </c>
      <c r="K90" s="431">
        <v>0</v>
      </c>
      <c r="L90" s="451">
        <v>22</v>
      </c>
      <c r="M90" s="427"/>
      <c r="N90" s="427"/>
      <c r="O90" s="433"/>
      <c r="P90" s="423"/>
      <c r="Q90" s="424"/>
      <c r="R90" s="425"/>
      <c r="S90" s="423"/>
      <c r="T90" s="423"/>
      <c r="U90" s="210"/>
      <c r="V90" s="210"/>
      <c r="W90" s="223"/>
      <c r="X90" s="428"/>
      <c r="Y90" s="3"/>
    </row>
    <row r="91" spans="1:25" ht="17.25" customHeight="1" x14ac:dyDescent="0.4">
      <c r="A91" s="82"/>
      <c r="B91" s="82"/>
      <c r="C91" s="1067"/>
      <c r="D91" s="423"/>
      <c r="E91" s="424"/>
      <c r="F91" s="425" t="s">
        <v>292</v>
      </c>
      <c r="G91" s="423"/>
      <c r="H91" s="423"/>
      <c r="I91" s="430">
        <v>2</v>
      </c>
      <c r="J91" s="430">
        <v>4</v>
      </c>
      <c r="K91" s="431">
        <v>2</v>
      </c>
      <c r="L91" s="451">
        <v>39</v>
      </c>
      <c r="M91" s="427"/>
      <c r="N91" s="427"/>
      <c r="O91" s="433"/>
      <c r="P91" s="423"/>
      <c r="Q91" s="424"/>
      <c r="R91" s="425"/>
      <c r="S91" s="423"/>
      <c r="T91" s="423"/>
      <c r="U91" s="210"/>
      <c r="V91" s="210"/>
      <c r="W91" s="223"/>
      <c r="X91" s="428"/>
      <c r="Y91" s="3"/>
    </row>
    <row r="92" spans="1:25" ht="17.25" customHeight="1" x14ac:dyDescent="0.4">
      <c r="A92" s="82"/>
      <c r="B92" s="82"/>
      <c r="C92" s="1067"/>
      <c r="D92" s="423"/>
      <c r="E92" s="424"/>
      <c r="F92" s="425" t="s">
        <v>293</v>
      </c>
      <c r="G92" s="423"/>
      <c r="H92" s="423"/>
      <c r="I92" s="210">
        <v>0</v>
      </c>
      <c r="J92" s="210">
        <v>0</v>
      </c>
      <c r="K92" s="223">
        <v>0</v>
      </c>
      <c r="L92" s="434">
        <v>4</v>
      </c>
      <c r="M92" s="427"/>
      <c r="N92" s="427"/>
      <c r="O92" s="433"/>
      <c r="P92" s="423"/>
      <c r="Q92" s="424"/>
      <c r="R92" s="425"/>
      <c r="S92" s="423"/>
      <c r="T92" s="423"/>
      <c r="U92" s="210"/>
      <c r="V92" s="210"/>
      <c r="W92" s="223"/>
      <c r="X92" s="428"/>
      <c r="Y92" s="3"/>
    </row>
    <row r="93" spans="1:25" ht="17.25" customHeight="1" x14ac:dyDescent="0.4">
      <c r="A93" s="82"/>
      <c r="B93" s="82"/>
      <c r="C93" s="1067"/>
      <c r="D93" s="423"/>
      <c r="E93" s="424"/>
      <c r="F93" s="425" t="s">
        <v>294</v>
      </c>
      <c r="G93" s="423"/>
      <c r="H93" s="423"/>
      <c r="I93" s="430">
        <v>0</v>
      </c>
      <c r="J93" s="430">
        <v>0</v>
      </c>
      <c r="K93" s="431">
        <v>0</v>
      </c>
      <c r="L93" s="451">
        <v>3</v>
      </c>
      <c r="M93" s="427"/>
      <c r="N93" s="427"/>
      <c r="O93" s="433"/>
      <c r="P93" s="423"/>
      <c r="Q93" s="424"/>
      <c r="R93" s="425"/>
      <c r="S93" s="423"/>
      <c r="T93" s="423"/>
      <c r="U93" s="210"/>
      <c r="V93" s="210"/>
      <c r="W93" s="223"/>
      <c r="X93" s="428"/>
      <c r="Y93" s="3"/>
    </row>
    <row r="94" spans="1:25" ht="17.25" customHeight="1" x14ac:dyDescent="0.4">
      <c r="A94" s="82"/>
      <c r="B94" s="82"/>
      <c r="C94" s="1067"/>
      <c r="D94" s="423"/>
      <c r="E94" s="424"/>
      <c r="F94" s="425" t="s">
        <v>295</v>
      </c>
      <c r="G94" s="423"/>
      <c r="H94" s="423"/>
      <c r="I94" s="430">
        <v>0</v>
      </c>
      <c r="J94" s="430">
        <v>1</v>
      </c>
      <c r="K94" s="431">
        <v>0</v>
      </c>
      <c r="L94" s="451">
        <v>0</v>
      </c>
      <c r="M94" s="427"/>
      <c r="N94" s="427"/>
      <c r="O94" s="433"/>
      <c r="P94" s="423"/>
      <c r="Q94" s="424"/>
      <c r="R94" s="425"/>
      <c r="S94" s="423"/>
      <c r="T94" s="423"/>
      <c r="U94" s="210"/>
      <c r="V94" s="210"/>
      <c r="W94" s="223"/>
      <c r="X94" s="428"/>
      <c r="Y94" s="3"/>
    </row>
    <row r="95" spans="1:25" ht="12" customHeight="1" thickBot="1" x14ac:dyDescent="0.45">
      <c r="A95" s="70"/>
      <c r="B95" s="70"/>
      <c r="C95" s="435"/>
      <c r="D95" s="70"/>
      <c r="E95" s="28"/>
      <c r="F95" s="436"/>
      <c r="G95" s="70"/>
      <c r="H95" s="70"/>
      <c r="I95" s="71"/>
      <c r="J95" s="71"/>
      <c r="K95" s="362"/>
      <c r="L95" s="452"/>
      <c r="M95" s="70"/>
      <c r="N95" s="70"/>
      <c r="O95" s="435"/>
      <c r="P95" s="70"/>
      <c r="Q95" s="28"/>
      <c r="R95" s="70"/>
      <c r="S95" s="70"/>
      <c r="T95" s="70"/>
      <c r="U95" s="71"/>
      <c r="V95" s="71"/>
      <c r="W95" s="362"/>
      <c r="X95" s="364"/>
      <c r="Y95" s="3"/>
    </row>
    <row r="96" spans="1:25" ht="2.1" customHeight="1" x14ac:dyDescent="0.4">
      <c r="A96" s="441"/>
      <c r="B96" s="441"/>
      <c r="C96" s="413"/>
      <c r="D96" s="3"/>
      <c r="E96" s="3"/>
      <c r="F96" s="3"/>
      <c r="G96" s="3"/>
      <c r="H96" s="3"/>
      <c r="I96" s="3"/>
      <c r="K96" s="3"/>
      <c r="M96" s="3"/>
      <c r="N96" s="3"/>
      <c r="O96" s="413"/>
      <c r="P96" s="3"/>
      <c r="Q96" s="3"/>
      <c r="R96" s="3"/>
      <c r="S96" s="3"/>
      <c r="T96" s="3"/>
      <c r="U96" s="3"/>
      <c r="W96" s="3"/>
      <c r="Y96" s="3"/>
    </row>
    <row r="97" spans="1:25" ht="10.5" customHeight="1" x14ac:dyDescent="0.4">
      <c r="A97" s="82"/>
      <c r="B97" s="82"/>
      <c r="C97" s="82"/>
      <c r="D97" s="78"/>
      <c r="E97" s="78"/>
      <c r="F97" s="3"/>
      <c r="G97" s="3"/>
      <c r="H97" s="3"/>
      <c r="I97" s="3"/>
      <c r="K97" s="3"/>
      <c r="M97" s="3"/>
      <c r="N97" s="3"/>
      <c r="O97" s="413"/>
      <c r="P97" s="3"/>
      <c r="Q97" s="3"/>
      <c r="R97" s="3"/>
      <c r="S97" s="3"/>
      <c r="T97" s="3"/>
      <c r="U97" s="78"/>
      <c r="V97" s="442"/>
      <c r="W97" s="3"/>
      <c r="X97" s="73" t="s">
        <v>307</v>
      </c>
      <c r="Y97" s="3"/>
    </row>
    <row r="98" spans="1:25" ht="12" customHeight="1" x14ac:dyDescent="0.4">
      <c r="A98" s="3"/>
      <c r="B98" s="3"/>
      <c r="C98" s="3"/>
      <c r="D98" s="78"/>
      <c r="E98" s="78"/>
      <c r="F98" s="3"/>
      <c r="G98" s="3"/>
      <c r="H98" s="3"/>
      <c r="I98" s="3"/>
      <c r="K98" s="3"/>
      <c r="M98" s="3"/>
      <c r="N98" s="3"/>
      <c r="O98" s="3"/>
      <c r="P98" s="3"/>
      <c r="Q98" s="3"/>
      <c r="R98" s="3"/>
      <c r="S98" s="3"/>
      <c r="T98" s="3"/>
      <c r="U98" s="78"/>
      <c r="V98" s="442"/>
      <c r="W98" s="3"/>
      <c r="X98" s="73"/>
      <c r="Y98" s="3"/>
    </row>
    <row r="99" spans="1:25" ht="14.25" customHeight="1" x14ac:dyDescent="0.4">
      <c r="A99" s="3"/>
      <c r="B99" s="3"/>
      <c r="C99" s="78"/>
      <c r="D99" s="78"/>
      <c r="E99" s="78"/>
      <c r="F99" s="3"/>
      <c r="G99" s="3"/>
      <c r="H99" s="3"/>
      <c r="I99" s="3"/>
      <c r="K99" s="3"/>
      <c r="M99" s="3"/>
      <c r="N99" s="3"/>
      <c r="O99" s="3"/>
      <c r="P99" s="3"/>
      <c r="Q99" s="3"/>
      <c r="R99" s="3"/>
      <c r="S99" s="3"/>
      <c r="T99" s="3"/>
      <c r="U99" s="78"/>
      <c r="V99" s="442"/>
      <c r="W99" s="3"/>
      <c r="X99" s="73"/>
      <c r="Y99" s="3"/>
    </row>
    <row r="100" spans="1:25" ht="12" customHeight="1" x14ac:dyDescent="0.4">
      <c r="A100" s="3"/>
      <c r="B100" s="3"/>
      <c r="C100" s="3"/>
      <c r="D100" s="3"/>
      <c r="E100" s="3"/>
      <c r="F100" s="3"/>
      <c r="G100" s="3"/>
      <c r="H100" s="3"/>
      <c r="I100" s="3"/>
      <c r="K100" s="3"/>
      <c r="M100" s="3"/>
      <c r="N100" s="3"/>
      <c r="O100" s="3"/>
      <c r="P100" s="3"/>
      <c r="Q100" s="3"/>
      <c r="R100" s="3"/>
      <c r="S100" s="3"/>
      <c r="T100" s="3"/>
      <c r="U100" s="3"/>
      <c r="W100" s="3"/>
      <c r="Y100" s="3"/>
    </row>
    <row r="101" spans="1:25" x14ac:dyDescent="0.4">
      <c r="A101" s="3"/>
      <c r="B101" s="3"/>
      <c r="C101" s="3"/>
      <c r="D101" s="3"/>
      <c r="E101" s="3"/>
      <c r="F101" s="3"/>
      <c r="G101" s="3"/>
      <c r="H101" s="3"/>
      <c r="I101" s="3"/>
      <c r="K101" s="3"/>
      <c r="M101" s="3"/>
      <c r="N101" s="3"/>
      <c r="O101" s="3"/>
      <c r="P101" s="3"/>
      <c r="Q101" s="3"/>
      <c r="R101" s="3"/>
      <c r="S101" s="3"/>
      <c r="T101" s="3"/>
      <c r="U101" s="3"/>
      <c r="W101" s="3"/>
      <c r="Y101" s="3"/>
    </row>
  </sheetData>
  <mergeCells count="43">
    <mergeCell ref="C80:C86"/>
    <mergeCell ref="O80:O86"/>
    <mergeCell ref="C88:C94"/>
    <mergeCell ref="C56:C62"/>
    <mergeCell ref="O56:O62"/>
    <mergeCell ref="C64:C70"/>
    <mergeCell ref="O64:O70"/>
    <mergeCell ref="C72:C78"/>
    <mergeCell ref="O72:O78"/>
    <mergeCell ref="U53:U54"/>
    <mergeCell ref="V53:V54"/>
    <mergeCell ref="W53:W54"/>
    <mergeCell ref="X53:X54"/>
    <mergeCell ref="C54:F54"/>
    <mergeCell ref="O54:R54"/>
    <mergeCell ref="C32:C38"/>
    <mergeCell ref="O32:O38"/>
    <mergeCell ref="C40:C46"/>
    <mergeCell ref="O40:O46"/>
    <mergeCell ref="C53:F53"/>
    <mergeCell ref="I53:I54"/>
    <mergeCell ref="J53:J54"/>
    <mergeCell ref="K53:K54"/>
    <mergeCell ref="L53:L54"/>
    <mergeCell ref="O53:R53"/>
    <mergeCell ref="O7:O15"/>
    <mergeCell ref="C8:C14"/>
    <mergeCell ref="C16:C22"/>
    <mergeCell ref="O16:O22"/>
    <mergeCell ref="C24:C30"/>
    <mergeCell ref="O24:O30"/>
    <mergeCell ref="U5:U6"/>
    <mergeCell ref="V5:V6"/>
    <mergeCell ref="W5:W6"/>
    <mergeCell ref="X5:X6"/>
    <mergeCell ref="C6:F6"/>
    <mergeCell ref="O6:R6"/>
    <mergeCell ref="C5:F5"/>
    <mergeCell ref="I5:I6"/>
    <mergeCell ref="J5:J6"/>
    <mergeCell ref="K5:K6"/>
    <mergeCell ref="L5:L6"/>
    <mergeCell ref="O5:R5"/>
  </mergeCells>
  <phoneticPr fontId="3"/>
  <pageMargins left="0.62992125984251968" right="0.62992125984251968" top="0.59055118110236227" bottom="0.6692913385826772" header="0.27559055118110237" footer="0.39370078740157483"/>
  <pageSetup paperSize="9" scale="85" fitToHeight="0" orientation="portrait" r:id="rId1"/>
  <headerFooter alignWithMargins="0"/>
  <rowBreaks count="1" manualBreakCount="1">
    <brk id="50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A1:Y164"/>
  <sheetViews>
    <sheetView showGridLines="0" zoomScaleNormal="100" zoomScaleSheetLayoutView="75" workbookViewId="0">
      <selection activeCell="B26" sqref="B26"/>
    </sheetView>
  </sheetViews>
  <sheetFormatPr defaultRowHeight="10.5" x14ac:dyDescent="0.4"/>
  <cols>
    <col min="1" max="2" width="0.375" style="5" customWidth="1"/>
    <col min="3" max="3" width="6.375" style="5" customWidth="1"/>
    <col min="4" max="5" width="0.875" style="5" customWidth="1"/>
    <col min="6" max="6" width="7.125" style="5" customWidth="1"/>
    <col min="7" max="8" width="0.375" style="5" customWidth="1"/>
    <col min="9" max="9" width="7.125" style="5" customWidth="1"/>
    <col min="10" max="10" width="7.125" style="3" customWidth="1"/>
    <col min="11" max="11" width="7.125" style="5" customWidth="1"/>
    <col min="12" max="12" width="9.625" style="3" customWidth="1"/>
    <col min="13" max="14" width="0.375" style="5" customWidth="1"/>
    <col min="15" max="15" width="6.375" style="5" customWidth="1"/>
    <col min="16" max="17" width="0.875" style="5" customWidth="1"/>
    <col min="18" max="18" width="7.125" style="5" customWidth="1"/>
    <col min="19" max="20" width="0.375" style="5" customWidth="1"/>
    <col min="21" max="21" width="7.125" style="5" customWidth="1"/>
    <col min="22" max="22" width="7.125" style="3" customWidth="1"/>
    <col min="23" max="23" width="7.125" style="5" customWidth="1"/>
    <col min="24" max="24" width="9.625" style="3" customWidth="1"/>
    <col min="25" max="16384" width="9" style="5"/>
  </cols>
  <sheetData>
    <row r="1" spans="1:25" ht="14.25" customHeight="1" x14ac:dyDescent="0.4">
      <c r="A1" s="1" t="s">
        <v>282</v>
      </c>
      <c r="B1" s="1"/>
      <c r="D1" s="368"/>
      <c r="E1" s="368"/>
      <c r="F1" s="368"/>
      <c r="G1" s="368"/>
      <c r="H1" s="368"/>
    </row>
    <row r="2" spans="1:25" ht="15" customHeight="1" x14ac:dyDescent="0.4">
      <c r="C2" s="453" t="s">
        <v>308</v>
      </c>
      <c r="D2" s="454"/>
      <c r="E2" s="454"/>
      <c r="F2" s="454"/>
      <c r="G2" s="454"/>
      <c r="H2" s="454"/>
      <c r="I2" s="129"/>
      <c r="J2" s="82"/>
      <c r="K2" s="82"/>
      <c r="M2" s="3"/>
      <c r="N2" s="3"/>
      <c r="O2" s="3"/>
      <c r="P2" s="3"/>
      <c r="Q2" s="3"/>
      <c r="R2" s="82"/>
      <c r="S2" s="82"/>
      <c r="T2" s="82"/>
      <c r="U2" s="82"/>
      <c r="V2" s="103"/>
      <c r="W2" s="103"/>
      <c r="Y2" s="3"/>
    </row>
    <row r="3" spans="1:25" ht="9.75" customHeight="1" x14ac:dyDescent="0.4">
      <c r="C3" s="455"/>
      <c r="D3" s="129"/>
      <c r="E3" s="129"/>
      <c r="F3" s="129"/>
      <c r="G3" s="129"/>
      <c r="H3" s="129"/>
      <c r="I3" s="129"/>
      <c r="J3" s="82"/>
      <c r="K3" s="82"/>
      <c r="M3" s="3"/>
      <c r="N3" s="3"/>
      <c r="O3" s="413"/>
      <c r="P3" s="3"/>
      <c r="Q3" s="3"/>
      <c r="R3" s="82"/>
      <c r="S3" s="82"/>
      <c r="T3" s="82"/>
      <c r="U3" s="82"/>
      <c r="W3" s="82"/>
      <c r="X3" s="102" t="s">
        <v>309</v>
      </c>
      <c r="Y3" s="3"/>
    </row>
    <row r="4" spans="1:25" ht="2.1" customHeight="1" thickBot="1" x14ac:dyDescent="0.45">
      <c r="C4" s="455"/>
      <c r="D4" s="129"/>
      <c r="E4" s="129"/>
      <c r="F4" s="129"/>
      <c r="G4" s="129"/>
      <c r="H4" s="129"/>
      <c r="I4" s="129"/>
      <c r="J4" s="82"/>
      <c r="K4" s="82"/>
      <c r="M4" s="3"/>
      <c r="N4" s="3"/>
      <c r="O4" s="413"/>
      <c r="P4" s="3"/>
      <c r="Q4" s="3"/>
      <c r="R4" s="82"/>
      <c r="S4" s="82"/>
      <c r="T4" s="82"/>
      <c r="U4" s="82"/>
      <c r="W4" s="82"/>
      <c r="X4" s="102"/>
      <c r="Y4" s="3"/>
    </row>
    <row r="5" spans="1:25" ht="17.25" customHeight="1" x14ac:dyDescent="0.4">
      <c r="A5" s="456"/>
      <c r="B5" s="457"/>
      <c r="C5" s="1071" t="s">
        <v>96</v>
      </c>
      <c r="D5" s="1071"/>
      <c r="E5" s="1071"/>
      <c r="F5" s="1071"/>
      <c r="G5" s="458"/>
      <c r="H5" s="459"/>
      <c r="I5" s="1056" t="s">
        <v>284</v>
      </c>
      <c r="J5" s="1056">
        <v>30</v>
      </c>
      <c r="K5" s="1059" t="s">
        <v>285</v>
      </c>
      <c r="L5" s="1063" t="s">
        <v>286</v>
      </c>
      <c r="M5" s="202"/>
      <c r="N5" s="414"/>
      <c r="O5" s="957" t="s">
        <v>96</v>
      </c>
      <c r="P5" s="957"/>
      <c r="Q5" s="957"/>
      <c r="R5" s="957"/>
      <c r="S5" s="415"/>
      <c r="T5" s="46"/>
      <c r="U5" s="1056" t="s">
        <v>284</v>
      </c>
      <c r="V5" s="1056">
        <v>30</v>
      </c>
      <c r="W5" s="1059" t="s">
        <v>285</v>
      </c>
      <c r="X5" s="1050" t="s">
        <v>286</v>
      </c>
      <c r="Y5" s="3"/>
    </row>
    <row r="6" spans="1:25" ht="17.25" customHeight="1" x14ac:dyDescent="0.4">
      <c r="A6" s="460"/>
      <c r="B6" s="460"/>
      <c r="C6" s="1070" t="s">
        <v>7</v>
      </c>
      <c r="D6" s="1070"/>
      <c r="E6" s="1070"/>
      <c r="F6" s="1070"/>
      <c r="G6" s="461"/>
      <c r="H6" s="461"/>
      <c r="I6" s="1057"/>
      <c r="J6" s="1058"/>
      <c r="K6" s="1060"/>
      <c r="L6" s="1064"/>
      <c r="M6" s="416"/>
      <c r="N6" s="416"/>
      <c r="O6" s="1062" t="s">
        <v>7</v>
      </c>
      <c r="P6" s="1062"/>
      <c r="Q6" s="1062"/>
      <c r="R6" s="1062"/>
      <c r="S6" s="49"/>
      <c r="T6" s="49"/>
      <c r="U6" s="1057"/>
      <c r="V6" s="1058"/>
      <c r="W6" s="1060"/>
      <c r="X6" s="1061"/>
      <c r="Y6" s="3"/>
    </row>
    <row r="7" spans="1:25" ht="6" customHeight="1" x14ac:dyDescent="0.4">
      <c r="A7" s="344"/>
      <c r="B7" s="344"/>
      <c r="C7" s="462"/>
      <c r="D7" s="463"/>
      <c r="E7" s="464"/>
      <c r="F7" s="344"/>
      <c r="G7" s="344"/>
      <c r="H7" s="344"/>
      <c r="I7" s="465"/>
      <c r="J7" s="17"/>
      <c r="K7" s="343"/>
      <c r="L7" s="420"/>
      <c r="M7" s="82"/>
      <c r="N7" s="82"/>
      <c r="O7" s="1065" t="s">
        <v>288</v>
      </c>
      <c r="P7" s="82"/>
      <c r="Q7" s="421"/>
      <c r="R7" s="82"/>
      <c r="S7" s="82"/>
      <c r="T7" s="82"/>
      <c r="U7" s="17"/>
      <c r="V7" s="17"/>
      <c r="W7" s="343"/>
      <c r="X7" s="344"/>
      <c r="Y7" s="3"/>
    </row>
    <row r="8" spans="1:25" ht="17.25" customHeight="1" x14ac:dyDescent="0.4">
      <c r="A8" s="344"/>
      <c r="B8" s="344"/>
      <c r="C8" s="1072" t="s">
        <v>76</v>
      </c>
      <c r="D8" s="466"/>
      <c r="E8" s="467"/>
      <c r="F8" s="468" t="s">
        <v>289</v>
      </c>
      <c r="G8" s="466"/>
      <c r="H8" s="466"/>
      <c r="I8" s="210">
        <v>504417</v>
      </c>
      <c r="J8" s="210">
        <v>492753</v>
      </c>
      <c r="K8" s="223">
        <f>SUM(K9:K14)</f>
        <v>202214</v>
      </c>
      <c r="L8" s="426">
        <f>SUM(L9:L14)</f>
        <v>10682042</v>
      </c>
      <c r="M8" s="427"/>
      <c r="N8" s="427"/>
      <c r="O8" s="1066"/>
      <c r="P8" s="423"/>
      <c r="Q8" s="424"/>
      <c r="R8" s="425" t="s">
        <v>289</v>
      </c>
      <c r="S8" s="423"/>
      <c r="T8" s="423"/>
      <c r="U8" s="210">
        <v>0</v>
      </c>
      <c r="V8" s="210">
        <v>2717</v>
      </c>
      <c r="W8" s="223">
        <f>SUM(W9:W14)</f>
        <v>0</v>
      </c>
      <c r="X8" s="428">
        <f>SUM(X9:X14)</f>
        <v>32154</v>
      </c>
      <c r="Y8" s="3"/>
    </row>
    <row r="9" spans="1:25" ht="17.25" customHeight="1" x14ac:dyDescent="0.4">
      <c r="A9" s="344"/>
      <c r="B9" s="344"/>
      <c r="C9" s="1072"/>
      <c r="D9" s="466"/>
      <c r="E9" s="467"/>
      <c r="F9" s="468" t="s">
        <v>290</v>
      </c>
      <c r="G9" s="466"/>
      <c r="H9" s="466"/>
      <c r="I9" s="210">
        <v>1391</v>
      </c>
      <c r="J9" s="210">
        <v>3955</v>
      </c>
      <c r="K9" s="223">
        <f t="shared" ref="K9:L14" si="0">SUM(W9,W17,K17,K25,W25,W33,K33,K41,W41,K57,W57,K65,W65,K73,W73,K81,W81,K89)</f>
        <v>10791</v>
      </c>
      <c r="L9" s="426">
        <f t="shared" si="0"/>
        <v>146752</v>
      </c>
      <c r="M9" s="429"/>
      <c r="N9" s="429"/>
      <c r="O9" s="1066"/>
      <c r="P9" s="423"/>
      <c r="Q9" s="424"/>
      <c r="R9" s="425" t="s">
        <v>290</v>
      </c>
      <c r="S9" s="423"/>
      <c r="T9" s="423"/>
      <c r="U9" s="430">
        <v>0</v>
      </c>
      <c r="V9" s="430">
        <v>0</v>
      </c>
      <c r="W9" s="223">
        <v>0</v>
      </c>
      <c r="X9" s="428">
        <v>1047</v>
      </c>
      <c r="Y9" s="3"/>
    </row>
    <row r="10" spans="1:25" ht="17.25" customHeight="1" x14ac:dyDescent="0.4">
      <c r="A10" s="344"/>
      <c r="B10" s="344"/>
      <c r="C10" s="1072"/>
      <c r="D10" s="466"/>
      <c r="E10" s="467"/>
      <c r="F10" s="468" t="s">
        <v>291</v>
      </c>
      <c r="G10" s="466"/>
      <c r="H10" s="466"/>
      <c r="I10" s="210">
        <v>6138</v>
      </c>
      <c r="J10" s="210">
        <v>1067</v>
      </c>
      <c r="K10" s="223">
        <f t="shared" si="0"/>
        <v>7396</v>
      </c>
      <c r="L10" s="426">
        <f>SUM(X10,X18,L18,L26,X26,X34,L34,L42,X42,L58,X58,L66,X66,L74,X74,L82,X82,L90)</f>
        <v>1621528</v>
      </c>
      <c r="M10" s="427"/>
      <c r="N10" s="427"/>
      <c r="O10" s="1066"/>
      <c r="P10" s="423"/>
      <c r="Q10" s="424"/>
      <c r="R10" s="425" t="s">
        <v>291</v>
      </c>
      <c r="S10" s="423"/>
      <c r="T10" s="423"/>
      <c r="U10" s="430">
        <v>0</v>
      </c>
      <c r="V10" s="430">
        <v>0</v>
      </c>
      <c r="W10" s="223">
        <v>0</v>
      </c>
      <c r="X10" s="428">
        <v>5350</v>
      </c>
      <c r="Y10" s="82"/>
    </row>
    <row r="11" spans="1:25" ht="17.25" customHeight="1" x14ac:dyDescent="0.4">
      <c r="A11" s="344"/>
      <c r="B11" s="344"/>
      <c r="C11" s="1072"/>
      <c r="D11" s="466"/>
      <c r="E11" s="467"/>
      <c r="F11" s="468" t="s">
        <v>292</v>
      </c>
      <c r="G11" s="466"/>
      <c r="H11" s="466"/>
      <c r="I11" s="210">
        <v>19135</v>
      </c>
      <c r="J11" s="210">
        <v>10768</v>
      </c>
      <c r="K11" s="223">
        <f t="shared" si="0"/>
        <v>9098</v>
      </c>
      <c r="L11" s="426">
        <f t="shared" si="0"/>
        <v>3279329</v>
      </c>
      <c r="M11" s="427"/>
      <c r="N11" s="427"/>
      <c r="O11" s="1066"/>
      <c r="P11" s="423"/>
      <c r="Q11" s="424"/>
      <c r="R11" s="425" t="s">
        <v>292</v>
      </c>
      <c r="S11" s="423"/>
      <c r="T11" s="423"/>
      <c r="U11" s="210">
        <v>0</v>
      </c>
      <c r="V11" s="210">
        <v>0</v>
      </c>
      <c r="W11" s="223">
        <v>0</v>
      </c>
      <c r="X11" s="428">
        <v>15607</v>
      </c>
      <c r="Y11" s="82"/>
    </row>
    <row r="12" spans="1:25" ht="17.25" customHeight="1" x14ac:dyDescent="0.4">
      <c r="A12" s="344"/>
      <c r="B12" s="344"/>
      <c r="C12" s="1072"/>
      <c r="D12" s="466"/>
      <c r="E12" s="467"/>
      <c r="F12" s="468" t="s">
        <v>293</v>
      </c>
      <c r="G12" s="466"/>
      <c r="H12" s="466"/>
      <c r="I12" s="210">
        <v>105906</v>
      </c>
      <c r="J12" s="210">
        <v>41288</v>
      </c>
      <c r="K12" s="223">
        <f t="shared" si="0"/>
        <v>48400</v>
      </c>
      <c r="L12" s="426">
        <f t="shared" si="0"/>
        <v>1394876</v>
      </c>
      <c r="M12" s="427"/>
      <c r="N12" s="427"/>
      <c r="O12" s="1066"/>
      <c r="P12" s="423"/>
      <c r="Q12" s="424"/>
      <c r="R12" s="425" t="s">
        <v>293</v>
      </c>
      <c r="S12" s="423"/>
      <c r="T12" s="423"/>
      <c r="U12" s="210">
        <v>0</v>
      </c>
      <c r="V12" s="210">
        <v>1796</v>
      </c>
      <c r="W12" s="223">
        <v>0</v>
      </c>
      <c r="X12" s="428">
        <v>9632</v>
      </c>
      <c r="Y12" s="82"/>
    </row>
    <row r="13" spans="1:25" ht="17.25" customHeight="1" x14ac:dyDescent="0.4">
      <c r="A13" s="344"/>
      <c r="B13" s="344"/>
      <c r="C13" s="1072"/>
      <c r="D13" s="466"/>
      <c r="E13" s="467"/>
      <c r="F13" s="468" t="s">
        <v>294</v>
      </c>
      <c r="G13" s="466"/>
      <c r="H13" s="466"/>
      <c r="I13" s="210">
        <v>103367</v>
      </c>
      <c r="J13" s="210">
        <v>92924</v>
      </c>
      <c r="K13" s="223">
        <f>SUM(W13,W21,K21,K29,W29,W37,K37,K45,W45,K61,W61,K69,W69,K77,W77,K85,W85,K93)</f>
        <v>126529</v>
      </c>
      <c r="L13" s="426">
        <f t="shared" si="0"/>
        <v>1735194</v>
      </c>
      <c r="M13" s="427"/>
      <c r="N13" s="427"/>
      <c r="O13" s="1066"/>
      <c r="P13" s="423"/>
      <c r="Q13" s="424"/>
      <c r="R13" s="425" t="s">
        <v>294</v>
      </c>
      <c r="S13" s="423"/>
      <c r="T13" s="423"/>
      <c r="U13" s="210">
        <v>0</v>
      </c>
      <c r="V13" s="210">
        <v>921</v>
      </c>
      <c r="W13" s="223">
        <v>0</v>
      </c>
      <c r="X13" s="428">
        <v>518</v>
      </c>
      <c r="Y13" s="82"/>
    </row>
    <row r="14" spans="1:25" ht="17.25" customHeight="1" x14ac:dyDescent="0.4">
      <c r="A14" s="344"/>
      <c r="B14" s="344"/>
      <c r="C14" s="1072"/>
      <c r="D14" s="466"/>
      <c r="E14" s="467"/>
      <c r="F14" s="468" t="s">
        <v>295</v>
      </c>
      <c r="G14" s="466"/>
      <c r="H14" s="466"/>
      <c r="I14" s="210">
        <v>268480</v>
      </c>
      <c r="J14" s="210">
        <v>342751</v>
      </c>
      <c r="K14" s="223">
        <f t="shared" si="0"/>
        <v>0</v>
      </c>
      <c r="L14" s="426">
        <f t="shared" si="0"/>
        <v>2504363</v>
      </c>
      <c r="M14" s="427"/>
      <c r="N14" s="427"/>
      <c r="O14" s="1066"/>
      <c r="P14" s="423"/>
      <c r="Q14" s="424"/>
      <c r="R14" s="425" t="s">
        <v>295</v>
      </c>
      <c r="S14" s="423"/>
      <c r="T14" s="423"/>
      <c r="U14" s="430">
        <v>0</v>
      </c>
      <c r="V14" s="430">
        <v>0</v>
      </c>
      <c r="W14" s="431">
        <v>0</v>
      </c>
      <c r="X14" s="428">
        <v>0</v>
      </c>
      <c r="Y14" s="82"/>
    </row>
    <row r="15" spans="1:25" ht="17.25" customHeight="1" x14ac:dyDescent="0.4">
      <c r="A15" s="344"/>
      <c r="B15" s="344"/>
      <c r="C15" s="469"/>
      <c r="D15" s="466"/>
      <c r="E15" s="467"/>
      <c r="F15" s="468"/>
      <c r="G15" s="466"/>
      <c r="H15" s="466"/>
      <c r="I15" s="470"/>
      <c r="J15" s="210"/>
      <c r="K15" s="223"/>
      <c r="L15" s="434"/>
      <c r="M15" s="427"/>
      <c r="N15" s="427"/>
      <c r="O15" s="1066"/>
      <c r="P15" s="423"/>
      <c r="Q15" s="424"/>
      <c r="R15" s="423"/>
      <c r="S15" s="423"/>
      <c r="T15" s="423"/>
      <c r="U15" s="210"/>
      <c r="V15" s="210"/>
      <c r="W15" s="223"/>
      <c r="X15" s="428"/>
      <c r="Y15" s="82"/>
    </row>
    <row r="16" spans="1:25" ht="17.25" customHeight="1" x14ac:dyDescent="0.4">
      <c r="A16" s="344"/>
      <c r="B16" s="344"/>
      <c r="C16" s="1072" t="s">
        <v>296</v>
      </c>
      <c r="D16" s="466"/>
      <c r="E16" s="467"/>
      <c r="F16" s="468" t="s">
        <v>289</v>
      </c>
      <c r="G16" s="466"/>
      <c r="H16" s="466"/>
      <c r="I16" s="470">
        <v>68221</v>
      </c>
      <c r="J16" s="210">
        <v>58558</v>
      </c>
      <c r="K16" s="223">
        <f>SUM(K17:K22)</f>
        <v>31586</v>
      </c>
      <c r="L16" s="434">
        <f>SUM(L17:L22)</f>
        <v>5392886</v>
      </c>
      <c r="M16" s="427"/>
      <c r="N16" s="427"/>
      <c r="O16" s="1067" t="s">
        <v>269</v>
      </c>
      <c r="P16" s="423"/>
      <c r="Q16" s="424"/>
      <c r="R16" s="425" t="s">
        <v>289</v>
      </c>
      <c r="S16" s="423"/>
      <c r="T16" s="423"/>
      <c r="U16" s="210">
        <v>2429</v>
      </c>
      <c r="V16" s="210">
        <v>343</v>
      </c>
      <c r="W16" s="223">
        <f>SUM(W17:W22)</f>
        <v>949</v>
      </c>
      <c r="X16" s="428">
        <f>SUM(X17:X22)</f>
        <v>38950</v>
      </c>
      <c r="Y16" s="82"/>
    </row>
    <row r="17" spans="1:25" ht="17.25" customHeight="1" x14ac:dyDescent="0.4">
      <c r="A17" s="344"/>
      <c r="B17" s="344"/>
      <c r="C17" s="1072"/>
      <c r="D17" s="466"/>
      <c r="E17" s="467"/>
      <c r="F17" s="468" t="s">
        <v>290</v>
      </c>
      <c r="G17" s="466"/>
      <c r="H17" s="466"/>
      <c r="I17" s="470">
        <v>0</v>
      </c>
      <c r="J17" s="210">
        <v>0</v>
      </c>
      <c r="K17" s="223">
        <v>0</v>
      </c>
      <c r="L17" s="434">
        <v>18989</v>
      </c>
      <c r="M17" s="427"/>
      <c r="N17" s="427"/>
      <c r="O17" s="1067"/>
      <c r="P17" s="423"/>
      <c r="Q17" s="424"/>
      <c r="R17" s="425" t="s">
        <v>290</v>
      </c>
      <c r="S17" s="423"/>
      <c r="T17" s="423"/>
      <c r="U17" s="430">
        <v>0</v>
      </c>
      <c r="V17" s="430">
        <v>0</v>
      </c>
      <c r="W17" s="223">
        <v>0</v>
      </c>
      <c r="X17" s="428">
        <v>2287</v>
      </c>
      <c r="Y17" s="82"/>
    </row>
    <row r="18" spans="1:25" ht="17.25" customHeight="1" x14ac:dyDescent="0.4">
      <c r="A18" s="344"/>
      <c r="B18" s="344"/>
      <c r="C18" s="1072"/>
      <c r="D18" s="466"/>
      <c r="E18" s="467"/>
      <c r="F18" s="468" t="s">
        <v>291</v>
      </c>
      <c r="G18" s="466"/>
      <c r="H18" s="466"/>
      <c r="I18" s="470">
        <v>287</v>
      </c>
      <c r="J18" s="210">
        <v>129</v>
      </c>
      <c r="K18" s="223">
        <v>531</v>
      </c>
      <c r="L18" s="434">
        <v>1354851</v>
      </c>
      <c r="M18" s="427"/>
      <c r="N18" s="427"/>
      <c r="O18" s="1067"/>
      <c r="P18" s="423"/>
      <c r="Q18" s="424"/>
      <c r="R18" s="425" t="s">
        <v>291</v>
      </c>
      <c r="S18" s="423"/>
      <c r="T18" s="423"/>
      <c r="U18" s="430">
        <v>61</v>
      </c>
      <c r="V18" s="430">
        <v>0</v>
      </c>
      <c r="W18" s="223">
        <v>0</v>
      </c>
      <c r="X18" s="428">
        <v>8960</v>
      </c>
      <c r="Y18" s="82"/>
    </row>
    <row r="19" spans="1:25" ht="17.25" customHeight="1" x14ac:dyDescent="0.4">
      <c r="A19" s="344"/>
      <c r="B19" s="344"/>
      <c r="C19" s="1072"/>
      <c r="D19" s="466"/>
      <c r="E19" s="467"/>
      <c r="F19" s="468" t="s">
        <v>292</v>
      </c>
      <c r="G19" s="466"/>
      <c r="H19" s="466"/>
      <c r="I19" s="470">
        <v>2709</v>
      </c>
      <c r="J19" s="210">
        <v>1557</v>
      </c>
      <c r="K19" s="223">
        <v>950</v>
      </c>
      <c r="L19" s="434">
        <v>2359371</v>
      </c>
      <c r="M19" s="427"/>
      <c r="N19" s="427"/>
      <c r="O19" s="1067"/>
      <c r="P19" s="423"/>
      <c r="Q19" s="424"/>
      <c r="R19" s="425" t="s">
        <v>292</v>
      </c>
      <c r="S19" s="423"/>
      <c r="T19" s="423"/>
      <c r="U19" s="430">
        <v>0</v>
      </c>
      <c r="V19" s="430">
        <v>343</v>
      </c>
      <c r="W19" s="223">
        <v>641</v>
      </c>
      <c r="X19" s="428">
        <v>22398</v>
      </c>
      <c r="Y19" s="82"/>
    </row>
    <row r="20" spans="1:25" ht="17.25" customHeight="1" x14ac:dyDescent="0.4">
      <c r="A20" s="344"/>
      <c r="B20" s="344"/>
      <c r="C20" s="1072"/>
      <c r="D20" s="466"/>
      <c r="E20" s="467"/>
      <c r="F20" s="468" t="s">
        <v>293</v>
      </c>
      <c r="G20" s="466"/>
      <c r="H20" s="466"/>
      <c r="I20" s="470">
        <v>3824</v>
      </c>
      <c r="J20" s="210">
        <v>11924</v>
      </c>
      <c r="K20" s="223">
        <v>1655</v>
      </c>
      <c r="L20" s="434">
        <v>647912</v>
      </c>
      <c r="M20" s="427"/>
      <c r="N20" s="427"/>
      <c r="O20" s="1067"/>
      <c r="P20" s="423"/>
      <c r="Q20" s="424"/>
      <c r="R20" s="425" t="s">
        <v>293</v>
      </c>
      <c r="S20" s="423"/>
      <c r="T20" s="423"/>
      <c r="U20" s="430">
        <v>2368</v>
      </c>
      <c r="V20" s="430">
        <v>0</v>
      </c>
      <c r="W20" s="223">
        <v>308</v>
      </c>
      <c r="X20" s="428">
        <v>1931</v>
      </c>
      <c r="Y20" s="82"/>
    </row>
    <row r="21" spans="1:25" ht="17.25" customHeight="1" x14ac:dyDescent="0.4">
      <c r="A21" s="344"/>
      <c r="B21" s="344"/>
      <c r="C21" s="1072"/>
      <c r="D21" s="466"/>
      <c r="E21" s="467"/>
      <c r="F21" s="468" t="s">
        <v>294</v>
      </c>
      <c r="G21" s="466"/>
      <c r="H21" s="466"/>
      <c r="I21" s="470">
        <v>45843</v>
      </c>
      <c r="J21" s="210">
        <v>34990</v>
      </c>
      <c r="K21" s="223">
        <v>28450</v>
      </c>
      <c r="L21" s="434">
        <v>847744</v>
      </c>
      <c r="M21" s="427"/>
      <c r="N21" s="427"/>
      <c r="O21" s="1067"/>
      <c r="P21" s="423"/>
      <c r="Q21" s="424"/>
      <c r="R21" s="425" t="s">
        <v>294</v>
      </c>
      <c r="S21" s="423"/>
      <c r="T21" s="423"/>
      <c r="U21" s="430">
        <v>0</v>
      </c>
      <c r="V21" s="430">
        <v>0</v>
      </c>
      <c r="W21" s="223">
        <v>0</v>
      </c>
      <c r="X21" s="428">
        <v>3374</v>
      </c>
      <c r="Y21" s="82"/>
    </row>
    <row r="22" spans="1:25" ht="17.25" customHeight="1" x14ac:dyDescent="0.4">
      <c r="A22" s="344"/>
      <c r="B22" s="344"/>
      <c r="C22" s="1072"/>
      <c r="D22" s="466"/>
      <c r="E22" s="467"/>
      <c r="F22" s="468" t="s">
        <v>295</v>
      </c>
      <c r="G22" s="466"/>
      <c r="H22" s="466"/>
      <c r="I22" s="471">
        <v>15558</v>
      </c>
      <c r="J22" s="430">
        <v>9958</v>
      </c>
      <c r="K22" s="431">
        <v>0</v>
      </c>
      <c r="L22" s="434">
        <v>164019</v>
      </c>
      <c r="M22" s="427"/>
      <c r="N22" s="427"/>
      <c r="O22" s="1067"/>
      <c r="P22" s="423"/>
      <c r="Q22" s="424"/>
      <c r="R22" s="425" t="s">
        <v>295</v>
      </c>
      <c r="S22" s="423"/>
      <c r="T22" s="423"/>
      <c r="U22" s="430">
        <v>0</v>
      </c>
      <c r="V22" s="430">
        <v>0</v>
      </c>
      <c r="W22" s="431">
        <v>0</v>
      </c>
      <c r="X22" s="428">
        <v>0</v>
      </c>
      <c r="Y22" s="82"/>
    </row>
    <row r="23" spans="1:25" ht="17.25" customHeight="1" x14ac:dyDescent="0.4">
      <c r="A23" s="344"/>
      <c r="B23" s="344"/>
      <c r="C23" s="469"/>
      <c r="D23" s="466"/>
      <c r="E23" s="467"/>
      <c r="F23" s="468"/>
      <c r="G23" s="466"/>
      <c r="H23" s="466"/>
      <c r="I23" s="470"/>
      <c r="J23" s="210"/>
      <c r="K23" s="223"/>
      <c r="L23" s="434"/>
      <c r="M23" s="427"/>
      <c r="N23" s="427"/>
      <c r="O23" s="433"/>
      <c r="P23" s="423"/>
      <c r="Q23" s="424"/>
      <c r="R23" s="423"/>
      <c r="S23" s="423"/>
      <c r="T23" s="423"/>
      <c r="U23" s="210"/>
      <c r="V23" s="210"/>
      <c r="W23" s="223"/>
      <c r="X23" s="428"/>
      <c r="Y23" s="82"/>
    </row>
    <row r="24" spans="1:25" ht="17.25" customHeight="1" x14ac:dyDescent="0.4">
      <c r="A24" s="344"/>
      <c r="B24" s="344"/>
      <c r="C24" s="1072" t="s">
        <v>265</v>
      </c>
      <c r="D24" s="466"/>
      <c r="E24" s="467"/>
      <c r="F24" s="468" t="s">
        <v>289</v>
      </c>
      <c r="G24" s="466"/>
      <c r="H24" s="466"/>
      <c r="I24" s="470">
        <v>182</v>
      </c>
      <c r="J24" s="210">
        <v>137</v>
      </c>
      <c r="K24" s="223">
        <f>SUM(K25:K30)</f>
        <v>0</v>
      </c>
      <c r="L24" s="434">
        <f>SUM(L25:L30)</f>
        <v>36231</v>
      </c>
      <c r="M24" s="427"/>
      <c r="N24" s="427"/>
      <c r="O24" s="1068" t="s">
        <v>297</v>
      </c>
      <c r="P24" s="423"/>
      <c r="Q24" s="424"/>
      <c r="R24" s="425" t="s">
        <v>289</v>
      </c>
      <c r="S24" s="423"/>
      <c r="T24" s="423"/>
      <c r="U24" s="210">
        <v>0</v>
      </c>
      <c r="V24" s="210">
        <v>0</v>
      </c>
      <c r="W24" s="223">
        <f>SUM(W25:W30)</f>
        <v>0</v>
      </c>
      <c r="X24" s="428">
        <f>SUM(X25:X30)</f>
        <v>3923</v>
      </c>
      <c r="Y24" s="82"/>
    </row>
    <row r="25" spans="1:25" ht="17.25" customHeight="1" x14ac:dyDescent="0.4">
      <c r="A25" s="344"/>
      <c r="B25" s="344"/>
      <c r="C25" s="1072"/>
      <c r="D25" s="466"/>
      <c r="E25" s="467"/>
      <c r="F25" s="468" t="s">
        <v>290</v>
      </c>
      <c r="G25" s="466"/>
      <c r="H25" s="466"/>
      <c r="I25" s="471">
        <v>0</v>
      </c>
      <c r="J25" s="430">
        <v>0</v>
      </c>
      <c r="K25" s="431">
        <v>0</v>
      </c>
      <c r="L25" s="434">
        <v>85</v>
      </c>
      <c r="M25" s="427"/>
      <c r="N25" s="427"/>
      <c r="O25" s="1069"/>
      <c r="P25" s="423"/>
      <c r="Q25" s="424"/>
      <c r="R25" s="425" t="s">
        <v>290</v>
      </c>
      <c r="S25" s="423"/>
      <c r="T25" s="423"/>
      <c r="U25" s="430">
        <v>0</v>
      </c>
      <c r="V25" s="430">
        <v>0</v>
      </c>
      <c r="W25" s="431">
        <v>0</v>
      </c>
      <c r="X25" s="428">
        <v>119</v>
      </c>
      <c r="Y25" s="82"/>
    </row>
    <row r="26" spans="1:25" ht="17.25" customHeight="1" x14ac:dyDescent="0.4">
      <c r="A26" s="344"/>
      <c r="B26" s="344"/>
      <c r="C26" s="1072"/>
      <c r="D26" s="466"/>
      <c r="E26" s="467"/>
      <c r="F26" s="468" t="s">
        <v>291</v>
      </c>
      <c r="G26" s="466"/>
      <c r="H26" s="466"/>
      <c r="I26" s="471">
        <v>0</v>
      </c>
      <c r="J26" s="430">
        <v>0</v>
      </c>
      <c r="K26" s="431">
        <v>0</v>
      </c>
      <c r="L26" s="434">
        <v>3786</v>
      </c>
      <c r="M26" s="427"/>
      <c r="N26" s="427"/>
      <c r="O26" s="1069"/>
      <c r="P26" s="423"/>
      <c r="Q26" s="424"/>
      <c r="R26" s="425" t="s">
        <v>291</v>
      </c>
      <c r="S26" s="423"/>
      <c r="T26" s="423"/>
      <c r="U26" s="430">
        <v>0</v>
      </c>
      <c r="V26" s="430">
        <v>0</v>
      </c>
      <c r="W26" s="431">
        <v>0</v>
      </c>
      <c r="X26" s="428">
        <v>676</v>
      </c>
      <c r="Y26" s="82"/>
    </row>
    <row r="27" spans="1:25" ht="17.25" customHeight="1" x14ac:dyDescent="0.4">
      <c r="A27" s="344"/>
      <c r="B27" s="344"/>
      <c r="C27" s="1072"/>
      <c r="D27" s="466"/>
      <c r="E27" s="467"/>
      <c r="F27" s="468" t="s">
        <v>292</v>
      </c>
      <c r="G27" s="466"/>
      <c r="H27" s="466"/>
      <c r="I27" s="471">
        <v>182</v>
      </c>
      <c r="J27" s="430">
        <v>137</v>
      </c>
      <c r="K27" s="431">
        <v>0</v>
      </c>
      <c r="L27" s="434">
        <v>15909</v>
      </c>
      <c r="M27" s="427"/>
      <c r="N27" s="427"/>
      <c r="O27" s="1069"/>
      <c r="P27" s="423"/>
      <c r="Q27" s="424"/>
      <c r="R27" s="425" t="s">
        <v>292</v>
      </c>
      <c r="S27" s="423"/>
      <c r="T27" s="423"/>
      <c r="U27" s="430">
        <v>0</v>
      </c>
      <c r="V27" s="430">
        <v>0</v>
      </c>
      <c r="W27" s="431">
        <v>0</v>
      </c>
      <c r="X27" s="428">
        <v>2501</v>
      </c>
      <c r="Y27" s="82"/>
    </row>
    <row r="28" spans="1:25" ht="17.25" customHeight="1" x14ac:dyDescent="0.4">
      <c r="A28" s="344"/>
      <c r="B28" s="344"/>
      <c r="C28" s="1072"/>
      <c r="D28" s="466"/>
      <c r="E28" s="467"/>
      <c r="F28" s="468" t="s">
        <v>293</v>
      </c>
      <c r="G28" s="466"/>
      <c r="H28" s="466"/>
      <c r="I28" s="471">
        <v>0</v>
      </c>
      <c r="J28" s="430">
        <v>0</v>
      </c>
      <c r="K28" s="431">
        <v>0</v>
      </c>
      <c r="L28" s="434">
        <v>9512</v>
      </c>
      <c r="M28" s="427"/>
      <c r="N28" s="427"/>
      <c r="O28" s="1069"/>
      <c r="P28" s="423"/>
      <c r="Q28" s="424"/>
      <c r="R28" s="425" t="s">
        <v>293</v>
      </c>
      <c r="S28" s="423"/>
      <c r="T28" s="423"/>
      <c r="U28" s="430">
        <v>0</v>
      </c>
      <c r="V28" s="430">
        <v>0</v>
      </c>
      <c r="W28" s="431">
        <v>0</v>
      </c>
      <c r="X28" s="428">
        <v>627</v>
      </c>
      <c r="Y28" s="82"/>
    </row>
    <row r="29" spans="1:25" ht="17.25" customHeight="1" x14ac:dyDescent="0.4">
      <c r="A29" s="344"/>
      <c r="B29" s="344"/>
      <c r="C29" s="1072"/>
      <c r="D29" s="466"/>
      <c r="E29" s="467"/>
      <c r="F29" s="468" t="s">
        <v>294</v>
      </c>
      <c r="G29" s="466"/>
      <c r="H29" s="466"/>
      <c r="I29" s="471">
        <v>0</v>
      </c>
      <c r="J29" s="430">
        <v>0</v>
      </c>
      <c r="K29" s="431">
        <v>0</v>
      </c>
      <c r="L29" s="434">
        <v>6939</v>
      </c>
      <c r="M29" s="427"/>
      <c r="N29" s="427"/>
      <c r="O29" s="1069"/>
      <c r="P29" s="423"/>
      <c r="Q29" s="424"/>
      <c r="R29" s="425" t="s">
        <v>294</v>
      </c>
      <c r="S29" s="423"/>
      <c r="T29" s="423"/>
      <c r="U29" s="430">
        <v>0</v>
      </c>
      <c r="V29" s="430">
        <v>0</v>
      </c>
      <c r="W29" s="431">
        <v>0</v>
      </c>
      <c r="X29" s="428">
        <v>0</v>
      </c>
      <c r="Y29" s="82"/>
    </row>
    <row r="30" spans="1:25" ht="17.25" customHeight="1" x14ac:dyDescent="0.4">
      <c r="A30" s="344"/>
      <c r="B30" s="344"/>
      <c r="C30" s="1072"/>
      <c r="D30" s="466"/>
      <c r="E30" s="467"/>
      <c r="F30" s="468" t="s">
        <v>295</v>
      </c>
      <c r="G30" s="466"/>
      <c r="H30" s="466"/>
      <c r="I30" s="471">
        <v>0</v>
      </c>
      <c r="J30" s="430">
        <v>0</v>
      </c>
      <c r="K30" s="431">
        <v>0</v>
      </c>
      <c r="L30" s="434">
        <v>0</v>
      </c>
      <c r="M30" s="427"/>
      <c r="N30" s="427"/>
      <c r="O30" s="1069"/>
      <c r="P30" s="423"/>
      <c r="Q30" s="424"/>
      <c r="R30" s="425" t="s">
        <v>295</v>
      </c>
      <c r="S30" s="423"/>
      <c r="T30" s="423"/>
      <c r="U30" s="430">
        <v>0</v>
      </c>
      <c r="V30" s="430">
        <v>0</v>
      </c>
      <c r="W30" s="431">
        <v>0</v>
      </c>
      <c r="X30" s="428">
        <v>0</v>
      </c>
      <c r="Y30" s="82"/>
    </row>
    <row r="31" spans="1:25" ht="17.25" customHeight="1" x14ac:dyDescent="0.4">
      <c r="A31" s="344"/>
      <c r="B31" s="344"/>
      <c r="C31" s="469"/>
      <c r="D31" s="466"/>
      <c r="E31" s="467"/>
      <c r="F31" s="468"/>
      <c r="G31" s="466"/>
      <c r="H31" s="466"/>
      <c r="I31" s="470"/>
      <c r="J31" s="210"/>
      <c r="K31" s="223"/>
      <c r="L31" s="434"/>
      <c r="M31" s="427"/>
      <c r="N31" s="427"/>
      <c r="O31" s="433"/>
      <c r="P31" s="423"/>
      <c r="Q31" s="424"/>
      <c r="R31" s="423"/>
      <c r="S31" s="423"/>
      <c r="T31" s="423"/>
      <c r="U31" s="210"/>
      <c r="V31" s="210"/>
      <c r="W31" s="223"/>
      <c r="X31" s="428"/>
      <c r="Y31" s="82"/>
    </row>
    <row r="32" spans="1:25" ht="17.25" customHeight="1" x14ac:dyDescent="0.4">
      <c r="A32" s="344"/>
      <c r="B32" s="344"/>
      <c r="C32" s="1072" t="s">
        <v>298</v>
      </c>
      <c r="D32" s="466"/>
      <c r="E32" s="467"/>
      <c r="F32" s="468" t="s">
        <v>289</v>
      </c>
      <c r="G32" s="466"/>
      <c r="H32" s="466"/>
      <c r="I32" s="470">
        <v>47605</v>
      </c>
      <c r="J32" s="210">
        <v>17145</v>
      </c>
      <c r="K32" s="223">
        <f>SUM(K33:K38)</f>
        <v>11244</v>
      </c>
      <c r="L32" s="434">
        <f>SUM(L33:L38)</f>
        <v>2120813</v>
      </c>
      <c r="M32" s="427"/>
      <c r="N32" s="427"/>
      <c r="O32" s="1067" t="s">
        <v>299</v>
      </c>
      <c r="P32" s="423"/>
      <c r="Q32" s="424"/>
      <c r="R32" s="425" t="s">
        <v>289</v>
      </c>
      <c r="S32" s="423"/>
      <c r="T32" s="423"/>
      <c r="U32" s="210">
        <v>0</v>
      </c>
      <c r="V32" s="210">
        <v>0</v>
      </c>
      <c r="W32" s="223">
        <f>SUM(W33:W38)</f>
        <v>1402</v>
      </c>
      <c r="X32" s="428">
        <f>SUM(X33:X38)</f>
        <v>28052</v>
      </c>
      <c r="Y32" s="82"/>
    </row>
    <row r="33" spans="1:25" ht="17.25" customHeight="1" x14ac:dyDescent="0.4">
      <c r="A33" s="344"/>
      <c r="B33" s="344"/>
      <c r="C33" s="1072"/>
      <c r="D33" s="466"/>
      <c r="E33" s="467"/>
      <c r="F33" s="468" t="s">
        <v>290</v>
      </c>
      <c r="G33" s="466"/>
      <c r="H33" s="466"/>
      <c r="I33" s="471">
        <v>0</v>
      </c>
      <c r="J33" s="430">
        <v>0</v>
      </c>
      <c r="K33" s="431">
        <v>0</v>
      </c>
      <c r="L33" s="434">
        <v>338</v>
      </c>
      <c r="M33" s="427"/>
      <c r="N33" s="427"/>
      <c r="O33" s="1067"/>
      <c r="P33" s="423"/>
      <c r="Q33" s="424"/>
      <c r="R33" s="425" t="s">
        <v>290</v>
      </c>
      <c r="S33" s="423"/>
      <c r="T33" s="423"/>
      <c r="U33" s="430">
        <v>0</v>
      </c>
      <c r="V33" s="430">
        <v>0</v>
      </c>
      <c r="W33" s="431">
        <v>0</v>
      </c>
      <c r="X33" s="428">
        <v>118</v>
      </c>
      <c r="Y33" s="82"/>
    </row>
    <row r="34" spans="1:25" ht="17.25" customHeight="1" x14ac:dyDescent="0.4">
      <c r="A34" s="344"/>
      <c r="B34" s="344"/>
      <c r="C34" s="1072"/>
      <c r="D34" s="466"/>
      <c r="E34" s="467"/>
      <c r="F34" s="468" t="s">
        <v>291</v>
      </c>
      <c r="G34" s="466"/>
      <c r="H34" s="466"/>
      <c r="I34" s="470">
        <v>0</v>
      </c>
      <c r="J34" s="210">
        <v>0</v>
      </c>
      <c r="K34" s="223">
        <v>0</v>
      </c>
      <c r="L34" s="434">
        <v>15829</v>
      </c>
      <c r="M34" s="427"/>
      <c r="N34" s="427"/>
      <c r="O34" s="1067"/>
      <c r="P34" s="423"/>
      <c r="Q34" s="424"/>
      <c r="R34" s="425" t="s">
        <v>291</v>
      </c>
      <c r="S34" s="423"/>
      <c r="T34" s="423"/>
      <c r="U34" s="430">
        <v>0</v>
      </c>
      <c r="V34" s="430">
        <v>0</v>
      </c>
      <c r="W34" s="223">
        <v>0</v>
      </c>
      <c r="X34" s="428">
        <v>185</v>
      </c>
      <c r="Y34" s="82"/>
    </row>
    <row r="35" spans="1:25" ht="17.25" customHeight="1" x14ac:dyDescent="0.4">
      <c r="A35" s="344"/>
      <c r="B35" s="344"/>
      <c r="C35" s="1072"/>
      <c r="D35" s="466"/>
      <c r="E35" s="467"/>
      <c r="F35" s="468" t="s">
        <v>292</v>
      </c>
      <c r="G35" s="466"/>
      <c r="H35" s="466"/>
      <c r="I35" s="470">
        <v>4298</v>
      </c>
      <c r="J35" s="210">
        <v>1851</v>
      </c>
      <c r="K35" s="223">
        <v>803</v>
      </c>
      <c r="L35" s="434">
        <v>188018</v>
      </c>
      <c r="M35" s="427"/>
      <c r="N35" s="427"/>
      <c r="O35" s="1067"/>
      <c r="P35" s="423"/>
      <c r="Q35" s="424"/>
      <c r="R35" s="425" t="s">
        <v>292</v>
      </c>
      <c r="S35" s="423"/>
      <c r="T35" s="423"/>
      <c r="U35" s="430">
        <v>0</v>
      </c>
      <c r="V35" s="430">
        <v>0</v>
      </c>
      <c r="W35" s="223">
        <v>0</v>
      </c>
      <c r="X35" s="428">
        <v>19560</v>
      </c>
      <c r="Y35" s="82"/>
    </row>
    <row r="36" spans="1:25" ht="17.25" customHeight="1" x14ac:dyDescent="0.4">
      <c r="A36" s="344"/>
      <c r="B36" s="344"/>
      <c r="C36" s="1072"/>
      <c r="D36" s="466"/>
      <c r="E36" s="467"/>
      <c r="F36" s="468" t="s">
        <v>293</v>
      </c>
      <c r="G36" s="466"/>
      <c r="H36" s="466"/>
      <c r="I36" s="470">
        <v>2034</v>
      </c>
      <c r="J36" s="210">
        <v>6736</v>
      </c>
      <c r="K36" s="223">
        <v>0</v>
      </c>
      <c r="L36" s="434">
        <v>123266</v>
      </c>
      <c r="M36" s="427"/>
      <c r="N36" s="427"/>
      <c r="O36" s="1067"/>
      <c r="P36" s="423"/>
      <c r="Q36" s="424"/>
      <c r="R36" s="425" t="s">
        <v>293</v>
      </c>
      <c r="S36" s="423"/>
      <c r="T36" s="423"/>
      <c r="U36" s="430">
        <v>0</v>
      </c>
      <c r="V36" s="430">
        <v>0</v>
      </c>
      <c r="W36" s="223">
        <v>1402</v>
      </c>
      <c r="X36" s="428">
        <v>8189</v>
      </c>
      <c r="Y36" s="3"/>
    </row>
    <row r="37" spans="1:25" ht="17.25" customHeight="1" x14ac:dyDescent="0.4">
      <c r="A37" s="344"/>
      <c r="B37" s="344"/>
      <c r="C37" s="1072"/>
      <c r="D37" s="466"/>
      <c r="E37" s="467"/>
      <c r="F37" s="468" t="s">
        <v>294</v>
      </c>
      <c r="G37" s="466"/>
      <c r="H37" s="466"/>
      <c r="I37" s="470">
        <v>10474</v>
      </c>
      <c r="J37" s="210">
        <v>8558</v>
      </c>
      <c r="K37" s="223">
        <v>10441</v>
      </c>
      <c r="L37" s="434">
        <v>257616</v>
      </c>
      <c r="M37" s="427"/>
      <c r="N37" s="427"/>
      <c r="O37" s="1067"/>
      <c r="P37" s="423"/>
      <c r="Q37" s="424"/>
      <c r="R37" s="425" t="s">
        <v>294</v>
      </c>
      <c r="S37" s="423"/>
      <c r="T37" s="423"/>
      <c r="U37" s="430">
        <v>0</v>
      </c>
      <c r="V37" s="430">
        <v>0</v>
      </c>
      <c r="W37" s="223">
        <v>0</v>
      </c>
      <c r="X37" s="428">
        <v>0</v>
      </c>
      <c r="Y37" s="82"/>
    </row>
    <row r="38" spans="1:25" ht="17.25" customHeight="1" x14ac:dyDescent="0.4">
      <c r="A38" s="344"/>
      <c r="B38" s="344"/>
      <c r="C38" s="1072"/>
      <c r="D38" s="466"/>
      <c r="E38" s="467"/>
      <c r="F38" s="468" t="s">
        <v>295</v>
      </c>
      <c r="G38" s="466"/>
      <c r="H38" s="466"/>
      <c r="I38" s="470">
        <v>30799</v>
      </c>
      <c r="J38" s="210">
        <v>0</v>
      </c>
      <c r="K38" s="223">
        <v>0</v>
      </c>
      <c r="L38" s="434">
        <v>1535746</v>
      </c>
      <c r="M38" s="427"/>
      <c r="N38" s="427"/>
      <c r="O38" s="1067"/>
      <c r="P38" s="423"/>
      <c r="Q38" s="424"/>
      <c r="R38" s="425" t="s">
        <v>295</v>
      </c>
      <c r="S38" s="423"/>
      <c r="T38" s="423"/>
      <c r="U38" s="430">
        <v>0</v>
      </c>
      <c r="V38" s="430">
        <v>0</v>
      </c>
      <c r="W38" s="223">
        <v>0</v>
      </c>
      <c r="X38" s="428">
        <v>0</v>
      </c>
      <c r="Y38" s="82"/>
    </row>
    <row r="39" spans="1:25" ht="17.25" customHeight="1" x14ac:dyDescent="0.4">
      <c r="A39" s="344"/>
      <c r="B39" s="344"/>
      <c r="C39" s="469"/>
      <c r="D39" s="466"/>
      <c r="E39" s="467"/>
      <c r="F39" s="468"/>
      <c r="G39" s="466"/>
      <c r="H39" s="466"/>
      <c r="I39" s="470"/>
      <c r="J39" s="210"/>
      <c r="K39" s="223"/>
      <c r="L39" s="434"/>
      <c r="M39" s="427"/>
      <c r="N39" s="427"/>
      <c r="O39" s="433"/>
      <c r="P39" s="423"/>
      <c r="Q39" s="424"/>
      <c r="R39" s="423"/>
      <c r="S39" s="423"/>
      <c r="T39" s="423"/>
      <c r="U39" s="210"/>
      <c r="V39" s="210"/>
      <c r="W39" s="223"/>
      <c r="X39" s="428"/>
      <c r="Y39" s="82"/>
    </row>
    <row r="40" spans="1:25" ht="17.25" customHeight="1" x14ac:dyDescent="0.4">
      <c r="A40" s="344"/>
      <c r="B40" s="344"/>
      <c r="C40" s="1072" t="s">
        <v>267</v>
      </c>
      <c r="D40" s="466"/>
      <c r="E40" s="467"/>
      <c r="F40" s="468" t="s">
        <v>289</v>
      </c>
      <c r="G40" s="466"/>
      <c r="H40" s="466"/>
      <c r="I40" s="470">
        <v>0</v>
      </c>
      <c r="J40" s="210">
        <v>0</v>
      </c>
      <c r="K40" s="223">
        <f>SUM(K41:K46)</f>
        <v>0</v>
      </c>
      <c r="L40" s="434">
        <f>SUM(L41:L46)</f>
        <v>1934</v>
      </c>
      <c r="M40" s="427"/>
      <c r="N40" s="427"/>
      <c r="O40" s="1067" t="s">
        <v>300</v>
      </c>
      <c r="P40" s="423"/>
      <c r="Q40" s="424"/>
      <c r="R40" s="425" t="s">
        <v>289</v>
      </c>
      <c r="S40" s="423"/>
      <c r="T40" s="423"/>
      <c r="U40" s="210">
        <v>9297</v>
      </c>
      <c r="V40" s="210">
        <v>2408</v>
      </c>
      <c r="W40" s="223">
        <f>SUM(W41:W46)</f>
        <v>42738</v>
      </c>
      <c r="X40" s="428">
        <f>SUM(X41:X46)</f>
        <v>315670</v>
      </c>
      <c r="Y40" s="82"/>
    </row>
    <row r="41" spans="1:25" ht="17.25" customHeight="1" x14ac:dyDescent="0.4">
      <c r="A41" s="344"/>
      <c r="B41" s="344"/>
      <c r="C41" s="1072"/>
      <c r="D41" s="466"/>
      <c r="E41" s="467"/>
      <c r="F41" s="468" t="s">
        <v>290</v>
      </c>
      <c r="G41" s="466"/>
      <c r="H41" s="466"/>
      <c r="I41" s="471">
        <v>0</v>
      </c>
      <c r="J41" s="430">
        <v>0</v>
      </c>
      <c r="K41" s="431">
        <v>0</v>
      </c>
      <c r="L41" s="434">
        <v>325</v>
      </c>
      <c r="M41" s="427"/>
      <c r="N41" s="427"/>
      <c r="O41" s="1067"/>
      <c r="P41" s="423"/>
      <c r="Q41" s="424"/>
      <c r="R41" s="425" t="s">
        <v>290</v>
      </c>
      <c r="S41" s="423"/>
      <c r="T41" s="423"/>
      <c r="U41" s="210">
        <v>531</v>
      </c>
      <c r="V41" s="210">
        <v>250</v>
      </c>
      <c r="W41" s="431">
        <v>0</v>
      </c>
      <c r="X41" s="428">
        <v>10264</v>
      </c>
      <c r="Y41" s="82"/>
    </row>
    <row r="42" spans="1:25" ht="17.25" customHeight="1" x14ac:dyDescent="0.4">
      <c r="A42" s="344"/>
      <c r="B42" s="344"/>
      <c r="C42" s="1072"/>
      <c r="D42" s="466"/>
      <c r="E42" s="467"/>
      <c r="F42" s="468" t="s">
        <v>291</v>
      </c>
      <c r="G42" s="466"/>
      <c r="H42" s="466"/>
      <c r="I42" s="471">
        <v>0</v>
      </c>
      <c r="J42" s="430">
        <v>0</v>
      </c>
      <c r="K42" s="431">
        <v>0</v>
      </c>
      <c r="L42" s="434">
        <v>612</v>
      </c>
      <c r="M42" s="427"/>
      <c r="N42" s="427"/>
      <c r="O42" s="1067"/>
      <c r="P42" s="423"/>
      <c r="Q42" s="424"/>
      <c r="R42" s="425" t="s">
        <v>291</v>
      </c>
      <c r="S42" s="423"/>
      <c r="T42" s="423"/>
      <c r="U42" s="210">
        <v>2177</v>
      </c>
      <c r="V42" s="210">
        <v>0</v>
      </c>
      <c r="W42" s="431">
        <v>147</v>
      </c>
      <c r="X42" s="428">
        <v>8337</v>
      </c>
      <c r="Y42" s="82"/>
    </row>
    <row r="43" spans="1:25" ht="17.25" customHeight="1" x14ac:dyDescent="0.4">
      <c r="A43" s="344"/>
      <c r="B43" s="344"/>
      <c r="C43" s="1072"/>
      <c r="D43" s="466"/>
      <c r="E43" s="467"/>
      <c r="F43" s="468" t="s">
        <v>292</v>
      </c>
      <c r="G43" s="466"/>
      <c r="H43" s="466"/>
      <c r="I43" s="471">
        <v>0</v>
      </c>
      <c r="J43" s="430">
        <v>0</v>
      </c>
      <c r="K43" s="431">
        <v>0</v>
      </c>
      <c r="L43" s="434">
        <v>997</v>
      </c>
      <c r="M43" s="427"/>
      <c r="N43" s="427"/>
      <c r="O43" s="1067"/>
      <c r="P43" s="423"/>
      <c r="Q43" s="424"/>
      <c r="R43" s="425" t="s">
        <v>292</v>
      </c>
      <c r="S43" s="423"/>
      <c r="T43" s="423"/>
      <c r="U43" s="210">
        <v>0</v>
      </c>
      <c r="V43" s="210">
        <v>0</v>
      </c>
      <c r="W43" s="431">
        <v>0</v>
      </c>
      <c r="X43" s="428">
        <v>59756</v>
      </c>
      <c r="Y43" s="82"/>
    </row>
    <row r="44" spans="1:25" ht="17.25" customHeight="1" x14ac:dyDescent="0.4">
      <c r="A44" s="344"/>
      <c r="B44" s="344"/>
      <c r="C44" s="1072"/>
      <c r="D44" s="466"/>
      <c r="E44" s="467"/>
      <c r="F44" s="468" t="s">
        <v>293</v>
      </c>
      <c r="G44" s="466"/>
      <c r="H44" s="466"/>
      <c r="I44" s="471">
        <v>0</v>
      </c>
      <c r="J44" s="430">
        <v>0</v>
      </c>
      <c r="K44" s="431">
        <v>0</v>
      </c>
      <c r="L44" s="434">
        <v>0</v>
      </c>
      <c r="M44" s="427"/>
      <c r="N44" s="427"/>
      <c r="O44" s="1067"/>
      <c r="P44" s="423"/>
      <c r="Q44" s="424"/>
      <c r="R44" s="425" t="s">
        <v>293</v>
      </c>
      <c r="S44" s="423"/>
      <c r="T44" s="423"/>
      <c r="U44" s="210">
        <v>6589</v>
      </c>
      <c r="V44" s="210">
        <v>2158</v>
      </c>
      <c r="W44" s="431">
        <v>0</v>
      </c>
      <c r="X44" s="428">
        <v>194722</v>
      </c>
      <c r="Y44" s="82"/>
    </row>
    <row r="45" spans="1:25" ht="17.25" customHeight="1" x14ac:dyDescent="0.4">
      <c r="A45" s="344"/>
      <c r="B45" s="344"/>
      <c r="C45" s="1072"/>
      <c r="D45" s="466"/>
      <c r="E45" s="467"/>
      <c r="F45" s="468" t="s">
        <v>294</v>
      </c>
      <c r="G45" s="466"/>
      <c r="H45" s="466"/>
      <c r="I45" s="471">
        <v>0</v>
      </c>
      <c r="J45" s="430">
        <v>0</v>
      </c>
      <c r="K45" s="431">
        <v>0</v>
      </c>
      <c r="L45" s="434">
        <v>0</v>
      </c>
      <c r="M45" s="427"/>
      <c r="N45" s="427"/>
      <c r="O45" s="1067"/>
      <c r="P45" s="423"/>
      <c r="Q45" s="424"/>
      <c r="R45" s="425" t="s">
        <v>294</v>
      </c>
      <c r="S45" s="423"/>
      <c r="T45" s="423"/>
      <c r="U45" s="210">
        <v>0</v>
      </c>
      <c r="V45" s="210">
        <v>0</v>
      </c>
      <c r="W45" s="431">
        <v>42591</v>
      </c>
      <c r="X45" s="428">
        <v>42591</v>
      </c>
      <c r="Y45" s="82"/>
    </row>
    <row r="46" spans="1:25" ht="17.25" customHeight="1" x14ac:dyDescent="0.4">
      <c r="A46" s="344"/>
      <c r="B46" s="344"/>
      <c r="C46" s="1072"/>
      <c r="D46" s="466"/>
      <c r="E46" s="467"/>
      <c r="F46" s="468" t="s">
        <v>295</v>
      </c>
      <c r="G46" s="466"/>
      <c r="H46" s="466"/>
      <c r="I46" s="471">
        <v>0</v>
      </c>
      <c r="J46" s="430">
        <v>0</v>
      </c>
      <c r="K46" s="431">
        <v>0</v>
      </c>
      <c r="L46" s="434">
        <v>0</v>
      </c>
      <c r="M46" s="427"/>
      <c r="N46" s="427"/>
      <c r="O46" s="1067"/>
      <c r="P46" s="423"/>
      <c r="Q46" s="424"/>
      <c r="R46" s="425" t="s">
        <v>295</v>
      </c>
      <c r="S46" s="423"/>
      <c r="T46" s="423"/>
      <c r="U46" s="210">
        <v>0</v>
      </c>
      <c r="V46" s="210">
        <v>0</v>
      </c>
      <c r="W46" s="431">
        <v>0</v>
      </c>
      <c r="X46" s="428">
        <v>0</v>
      </c>
      <c r="Y46" s="82"/>
    </row>
    <row r="47" spans="1:25" ht="12" customHeight="1" thickBot="1" x14ac:dyDescent="0.45">
      <c r="A47" s="363"/>
      <c r="B47" s="363"/>
      <c r="C47" s="472"/>
      <c r="D47" s="363"/>
      <c r="E47" s="364"/>
      <c r="F47" s="473"/>
      <c r="G47" s="363"/>
      <c r="H47" s="363"/>
      <c r="I47" s="474"/>
      <c r="J47" s="437"/>
      <c r="K47" s="438"/>
      <c r="L47" s="439"/>
      <c r="M47" s="70"/>
      <c r="N47" s="70"/>
      <c r="O47" s="435"/>
      <c r="P47" s="70"/>
      <c r="Q47" s="28"/>
      <c r="R47" s="70"/>
      <c r="S47" s="70"/>
      <c r="T47" s="70"/>
      <c r="U47" s="437"/>
      <c r="V47" s="437"/>
      <c r="W47" s="438"/>
      <c r="X47" s="440"/>
      <c r="Y47" s="82"/>
    </row>
    <row r="48" spans="1:25" ht="2.1" customHeight="1" x14ac:dyDescent="0.4">
      <c r="A48" s="129"/>
      <c r="B48" s="129"/>
      <c r="C48" s="475"/>
      <c r="K48" s="3"/>
      <c r="L48" s="108"/>
      <c r="M48" s="3"/>
      <c r="N48" s="3"/>
      <c r="O48" s="413"/>
      <c r="P48" s="3"/>
      <c r="Q48" s="3"/>
      <c r="R48" s="3"/>
      <c r="S48" s="3"/>
      <c r="T48" s="3"/>
      <c r="U48" s="3"/>
      <c r="W48" s="3"/>
      <c r="X48" s="344"/>
      <c r="Y48" s="3"/>
    </row>
    <row r="49" spans="1:25" ht="10.5" customHeight="1" x14ac:dyDescent="0.4">
      <c r="C49" s="5" t="s">
        <v>301</v>
      </c>
      <c r="D49" s="53"/>
      <c r="E49" s="53"/>
      <c r="K49" s="3"/>
      <c r="L49" s="108"/>
      <c r="M49" s="3"/>
      <c r="N49" s="3"/>
      <c r="O49" s="413"/>
      <c r="P49" s="3"/>
      <c r="Q49" s="3"/>
      <c r="R49" s="3"/>
      <c r="S49" s="3"/>
      <c r="T49" s="3"/>
      <c r="U49" s="3"/>
      <c r="V49" s="442"/>
      <c r="W49" s="3"/>
      <c r="X49" s="476"/>
      <c r="Y49" s="3"/>
    </row>
    <row r="50" spans="1:25" ht="12" customHeight="1" x14ac:dyDescent="0.4">
      <c r="A50" s="129"/>
      <c r="B50" s="129"/>
      <c r="C50" s="475"/>
      <c r="I50" s="239"/>
      <c r="J50" s="236"/>
      <c r="K50" s="236"/>
      <c r="L50" s="477"/>
      <c r="M50" s="3"/>
      <c r="N50" s="3"/>
      <c r="O50" s="413"/>
      <c r="P50" s="3"/>
      <c r="Q50" s="3"/>
      <c r="R50" s="3"/>
      <c r="S50" s="3"/>
      <c r="T50" s="3"/>
      <c r="U50" s="236"/>
      <c r="V50" s="236"/>
      <c r="W50" s="236"/>
      <c r="X50" s="478"/>
      <c r="Y50" s="3"/>
    </row>
    <row r="51" spans="1:25" ht="9.75" customHeight="1" x14ac:dyDescent="0.4">
      <c r="C51" s="479"/>
      <c r="D51" s="53"/>
      <c r="E51" s="53"/>
      <c r="I51" s="239"/>
      <c r="J51" s="236"/>
      <c r="K51" s="236"/>
      <c r="L51" s="477"/>
      <c r="M51" s="3"/>
      <c r="N51" s="3"/>
      <c r="O51" s="413"/>
      <c r="P51" s="3"/>
      <c r="Q51" s="3"/>
      <c r="R51" s="3"/>
      <c r="S51" s="3"/>
      <c r="T51" s="3"/>
      <c r="U51" s="236"/>
      <c r="V51" s="445"/>
      <c r="W51" s="236"/>
      <c r="X51" s="480"/>
      <c r="Y51" s="3"/>
    </row>
    <row r="52" spans="1:25" ht="2.1" customHeight="1" thickBot="1" x14ac:dyDescent="0.45">
      <c r="C52" s="479"/>
      <c r="D52" s="53"/>
      <c r="E52" s="53"/>
      <c r="I52" s="239"/>
      <c r="J52" s="236"/>
      <c r="K52" s="236"/>
      <c r="L52" s="477"/>
      <c r="M52" s="3"/>
      <c r="N52" s="3"/>
      <c r="O52" s="413"/>
      <c r="P52" s="3"/>
      <c r="Q52" s="3"/>
      <c r="R52" s="3"/>
      <c r="S52" s="3"/>
      <c r="T52" s="3"/>
      <c r="U52" s="236"/>
      <c r="V52" s="445"/>
      <c r="W52" s="236"/>
      <c r="X52" s="480"/>
      <c r="Y52" s="3"/>
    </row>
    <row r="53" spans="1:25" ht="18" customHeight="1" x14ac:dyDescent="0.4">
      <c r="A53" s="456"/>
      <c r="B53" s="457"/>
      <c r="C53" s="1071" t="s">
        <v>96</v>
      </c>
      <c r="D53" s="1071"/>
      <c r="E53" s="1071"/>
      <c r="F53" s="1071"/>
      <c r="G53" s="458"/>
      <c r="H53" s="459"/>
      <c r="I53" s="1056" t="s">
        <v>284</v>
      </c>
      <c r="J53" s="1056">
        <v>30</v>
      </c>
      <c r="K53" s="1059" t="s">
        <v>285</v>
      </c>
      <c r="L53" s="1063" t="s">
        <v>286</v>
      </c>
      <c r="M53" s="202"/>
      <c r="N53" s="414"/>
      <c r="O53" s="957" t="s">
        <v>96</v>
      </c>
      <c r="P53" s="957"/>
      <c r="Q53" s="957"/>
      <c r="R53" s="957"/>
      <c r="S53" s="415"/>
      <c r="T53" s="46"/>
      <c r="U53" s="1056" t="s">
        <v>284</v>
      </c>
      <c r="V53" s="1056">
        <v>30</v>
      </c>
      <c r="W53" s="1059" t="s">
        <v>285</v>
      </c>
      <c r="X53" s="1050" t="s">
        <v>286</v>
      </c>
      <c r="Y53" s="82"/>
    </row>
    <row r="54" spans="1:25" ht="18" customHeight="1" x14ac:dyDescent="0.4">
      <c r="A54" s="460"/>
      <c r="B54" s="460"/>
      <c r="C54" s="1070" t="s">
        <v>7</v>
      </c>
      <c r="D54" s="1070"/>
      <c r="E54" s="1070"/>
      <c r="F54" s="1070"/>
      <c r="G54" s="461"/>
      <c r="H54" s="461"/>
      <c r="I54" s="1057"/>
      <c r="J54" s="1058"/>
      <c r="K54" s="1060"/>
      <c r="L54" s="1064"/>
      <c r="M54" s="416"/>
      <c r="N54" s="416"/>
      <c r="O54" s="1062" t="s">
        <v>7</v>
      </c>
      <c r="P54" s="1062"/>
      <c r="Q54" s="1062"/>
      <c r="R54" s="1062"/>
      <c r="S54" s="49"/>
      <c r="T54" s="49"/>
      <c r="U54" s="1057"/>
      <c r="V54" s="1058"/>
      <c r="W54" s="1060"/>
      <c r="X54" s="1061"/>
      <c r="Y54" s="82"/>
    </row>
    <row r="55" spans="1:25" ht="6" customHeight="1" x14ac:dyDescent="0.4">
      <c r="A55" s="344"/>
      <c r="B55" s="344"/>
      <c r="C55" s="462"/>
      <c r="D55" s="463"/>
      <c r="E55" s="464"/>
      <c r="F55" s="344"/>
      <c r="G55" s="344"/>
      <c r="H55" s="344"/>
      <c r="I55" s="481"/>
      <c r="J55" s="446"/>
      <c r="K55" s="447"/>
      <c r="L55" s="448"/>
      <c r="M55" s="82"/>
      <c r="N55" s="82"/>
      <c r="O55" s="449"/>
      <c r="P55" s="82"/>
      <c r="Q55" s="421"/>
      <c r="R55" s="82"/>
      <c r="S55" s="82"/>
      <c r="T55" s="82"/>
      <c r="U55" s="446"/>
      <c r="V55" s="446"/>
      <c r="W55" s="447"/>
      <c r="X55" s="478"/>
      <c r="Y55" s="82"/>
    </row>
    <row r="56" spans="1:25" ht="17.25" customHeight="1" x14ac:dyDescent="0.4">
      <c r="A56" s="344"/>
      <c r="B56" s="344"/>
      <c r="C56" s="1072" t="s">
        <v>302</v>
      </c>
      <c r="D56" s="466"/>
      <c r="E56" s="467"/>
      <c r="F56" s="468" t="s">
        <v>289</v>
      </c>
      <c r="G56" s="466"/>
      <c r="H56" s="466"/>
      <c r="I56" s="470">
        <v>95257</v>
      </c>
      <c r="J56" s="210">
        <v>8484</v>
      </c>
      <c r="K56" s="223">
        <f>SUM(K57:K62)</f>
        <v>12408</v>
      </c>
      <c r="L56" s="434">
        <f>SUM(L57:L62)</f>
        <v>234469</v>
      </c>
      <c r="M56" s="427"/>
      <c r="N56" s="427"/>
      <c r="O56" s="1067" t="s">
        <v>303</v>
      </c>
      <c r="P56" s="423"/>
      <c r="Q56" s="424"/>
      <c r="R56" s="425" t="s">
        <v>289</v>
      </c>
      <c r="S56" s="423"/>
      <c r="T56" s="423"/>
      <c r="U56" s="210">
        <v>2060</v>
      </c>
      <c r="V56" s="210">
        <v>929</v>
      </c>
      <c r="W56" s="223">
        <f>SUM(W57:W62)</f>
        <v>20834</v>
      </c>
      <c r="X56" s="428">
        <f>SUM(X57:X62)</f>
        <v>424513</v>
      </c>
      <c r="Y56" s="82"/>
    </row>
    <row r="57" spans="1:25" ht="17.25" customHeight="1" x14ac:dyDescent="0.4">
      <c r="A57" s="344"/>
      <c r="B57" s="344"/>
      <c r="C57" s="1072"/>
      <c r="D57" s="466"/>
      <c r="E57" s="467"/>
      <c r="F57" s="468" t="s">
        <v>290</v>
      </c>
      <c r="G57" s="466"/>
      <c r="H57" s="466"/>
      <c r="I57" s="471">
        <v>76</v>
      </c>
      <c r="J57" s="206">
        <v>213</v>
      </c>
      <c r="K57" s="223">
        <v>4791</v>
      </c>
      <c r="L57" s="434">
        <v>16341</v>
      </c>
      <c r="M57" s="482">
        <v>33253</v>
      </c>
      <c r="N57" s="429"/>
      <c r="O57" s="1067"/>
      <c r="P57" s="423"/>
      <c r="Q57" s="424"/>
      <c r="R57" s="425" t="s">
        <v>290</v>
      </c>
      <c r="S57" s="423"/>
      <c r="T57" s="423"/>
      <c r="U57" s="210">
        <v>0</v>
      </c>
      <c r="V57" s="210">
        <v>0</v>
      </c>
      <c r="W57" s="223">
        <v>0</v>
      </c>
      <c r="X57" s="428">
        <v>2317</v>
      </c>
      <c r="Y57" s="82"/>
    </row>
    <row r="58" spans="1:25" ht="17.25" customHeight="1" x14ac:dyDescent="0.4">
      <c r="A58" s="344"/>
      <c r="B58" s="344"/>
      <c r="C58" s="1072"/>
      <c r="D58" s="466"/>
      <c r="E58" s="467"/>
      <c r="F58" s="468" t="s">
        <v>291</v>
      </c>
      <c r="G58" s="466"/>
      <c r="H58" s="466"/>
      <c r="I58" s="470">
        <v>1573</v>
      </c>
      <c r="J58" s="206">
        <v>619</v>
      </c>
      <c r="K58" s="223">
        <v>3210</v>
      </c>
      <c r="L58" s="434">
        <v>31060</v>
      </c>
      <c r="M58" s="482">
        <v>57076</v>
      </c>
      <c r="N58" s="427"/>
      <c r="O58" s="1067"/>
      <c r="P58" s="423"/>
      <c r="Q58" s="424"/>
      <c r="R58" s="425" t="s">
        <v>291</v>
      </c>
      <c r="S58" s="423"/>
      <c r="T58" s="423"/>
      <c r="U58" s="430">
        <v>0</v>
      </c>
      <c r="V58" s="430">
        <v>0</v>
      </c>
      <c r="W58" s="223">
        <v>0</v>
      </c>
      <c r="X58" s="428">
        <v>67920</v>
      </c>
      <c r="Y58" s="82"/>
    </row>
    <row r="59" spans="1:25" ht="17.25" customHeight="1" x14ac:dyDescent="0.4">
      <c r="A59" s="344"/>
      <c r="B59" s="344"/>
      <c r="C59" s="1072"/>
      <c r="D59" s="466"/>
      <c r="E59" s="467"/>
      <c r="F59" s="468" t="s">
        <v>292</v>
      </c>
      <c r="G59" s="466"/>
      <c r="H59" s="466"/>
      <c r="I59" s="470">
        <v>1326</v>
      </c>
      <c r="J59" s="206">
        <v>1663</v>
      </c>
      <c r="K59" s="223">
        <v>1732</v>
      </c>
      <c r="L59" s="434">
        <v>101143</v>
      </c>
      <c r="M59" s="482">
        <v>85170</v>
      </c>
      <c r="N59" s="427"/>
      <c r="O59" s="1067"/>
      <c r="P59" s="423"/>
      <c r="Q59" s="424"/>
      <c r="R59" s="425" t="s">
        <v>292</v>
      </c>
      <c r="S59" s="423"/>
      <c r="T59" s="423"/>
      <c r="U59" s="430">
        <v>1704</v>
      </c>
      <c r="V59" s="430">
        <v>929</v>
      </c>
      <c r="W59" s="223">
        <v>1161</v>
      </c>
      <c r="X59" s="428">
        <v>201112</v>
      </c>
      <c r="Y59" s="82"/>
    </row>
    <row r="60" spans="1:25" ht="17.25" customHeight="1" x14ac:dyDescent="0.4">
      <c r="A60" s="344"/>
      <c r="B60" s="344"/>
      <c r="C60" s="1072"/>
      <c r="D60" s="466"/>
      <c r="E60" s="467"/>
      <c r="F60" s="468" t="s">
        <v>293</v>
      </c>
      <c r="G60" s="466"/>
      <c r="H60" s="466"/>
      <c r="I60" s="470">
        <v>5337</v>
      </c>
      <c r="J60" s="206">
        <v>5989</v>
      </c>
      <c r="K60" s="223">
        <v>2675</v>
      </c>
      <c r="L60" s="434">
        <v>73760</v>
      </c>
      <c r="M60" s="482">
        <v>73898</v>
      </c>
      <c r="N60" s="427"/>
      <c r="O60" s="1067"/>
      <c r="P60" s="423"/>
      <c r="Q60" s="424"/>
      <c r="R60" s="425" t="s">
        <v>293</v>
      </c>
      <c r="S60" s="423"/>
      <c r="T60" s="423"/>
      <c r="U60" s="430">
        <v>356</v>
      </c>
      <c r="V60" s="430">
        <v>0</v>
      </c>
      <c r="W60" s="223">
        <v>11656</v>
      </c>
      <c r="X60" s="428">
        <v>61807</v>
      </c>
      <c r="Y60" s="82"/>
    </row>
    <row r="61" spans="1:25" ht="17.25" customHeight="1" x14ac:dyDescent="0.4">
      <c r="A61" s="344"/>
      <c r="B61" s="344"/>
      <c r="C61" s="1072"/>
      <c r="D61" s="466"/>
      <c r="E61" s="467"/>
      <c r="F61" s="468" t="s">
        <v>294</v>
      </c>
      <c r="G61" s="466"/>
      <c r="H61" s="466"/>
      <c r="I61" s="470">
        <v>6342</v>
      </c>
      <c r="J61" s="483">
        <v>0</v>
      </c>
      <c r="K61" s="223">
        <v>0</v>
      </c>
      <c r="L61" s="434">
        <v>12165</v>
      </c>
      <c r="M61" s="484">
        <v>156685</v>
      </c>
      <c r="N61" s="427"/>
      <c r="O61" s="1067"/>
      <c r="P61" s="423"/>
      <c r="Q61" s="424"/>
      <c r="R61" s="425" t="s">
        <v>294</v>
      </c>
      <c r="S61" s="423"/>
      <c r="T61" s="423"/>
      <c r="U61" s="210">
        <v>0</v>
      </c>
      <c r="V61" s="210">
        <v>0</v>
      </c>
      <c r="W61" s="223">
        <v>8017</v>
      </c>
      <c r="X61" s="428">
        <v>91357</v>
      </c>
      <c r="Y61" s="82"/>
    </row>
    <row r="62" spans="1:25" ht="17.25" customHeight="1" x14ac:dyDescent="0.4">
      <c r="A62" s="344"/>
      <c r="B62" s="344"/>
      <c r="C62" s="1072"/>
      <c r="D62" s="466"/>
      <c r="E62" s="467"/>
      <c r="F62" s="468" t="s">
        <v>295</v>
      </c>
      <c r="G62" s="466"/>
      <c r="H62" s="466"/>
      <c r="I62" s="471">
        <v>80603</v>
      </c>
      <c r="J62" s="483">
        <v>0</v>
      </c>
      <c r="K62" s="431">
        <v>0</v>
      </c>
      <c r="L62" s="434">
        <v>0</v>
      </c>
      <c r="M62" s="484">
        <v>105933</v>
      </c>
      <c r="N62" s="427"/>
      <c r="O62" s="1067"/>
      <c r="P62" s="423"/>
      <c r="Q62" s="424"/>
      <c r="R62" s="425" t="s">
        <v>295</v>
      </c>
      <c r="S62" s="423"/>
      <c r="T62" s="423"/>
      <c r="U62" s="430">
        <v>0</v>
      </c>
      <c r="V62" s="430">
        <v>0</v>
      </c>
      <c r="W62" s="431">
        <v>0</v>
      </c>
      <c r="X62" s="428">
        <v>0</v>
      </c>
      <c r="Y62" s="82"/>
    </row>
    <row r="63" spans="1:25" ht="17.25" customHeight="1" x14ac:dyDescent="0.4">
      <c r="A63" s="344"/>
      <c r="B63" s="344"/>
      <c r="C63" s="469"/>
      <c r="D63" s="466"/>
      <c r="E63" s="467"/>
      <c r="F63" s="468"/>
      <c r="G63" s="466"/>
      <c r="H63" s="466"/>
      <c r="I63" s="470"/>
      <c r="J63" s="210"/>
      <c r="K63" s="223"/>
      <c r="L63" s="434"/>
      <c r="M63" s="427"/>
      <c r="N63" s="427"/>
      <c r="O63" s="433"/>
      <c r="P63" s="423"/>
      <c r="Q63" s="424"/>
      <c r="R63" s="423"/>
      <c r="S63" s="423"/>
      <c r="T63" s="423"/>
      <c r="U63" s="210"/>
      <c r="V63" s="210"/>
      <c r="W63" s="223"/>
      <c r="X63" s="428"/>
      <c r="Y63" s="82"/>
    </row>
    <row r="64" spans="1:25" ht="17.25" customHeight="1" x14ac:dyDescent="0.4">
      <c r="A64" s="344"/>
      <c r="B64" s="344"/>
      <c r="C64" s="1072" t="s">
        <v>274</v>
      </c>
      <c r="D64" s="466"/>
      <c r="E64" s="467"/>
      <c r="F64" s="468" t="s">
        <v>289</v>
      </c>
      <c r="G64" s="466"/>
      <c r="H64" s="466"/>
      <c r="I64" s="470">
        <v>0</v>
      </c>
      <c r="J64" s="210">
        <v>160433</v>
      </c>
      <c r="K64" s="223">
        <f>SUM(K65:K70)</f>
        <v>0</v>
      </c>
      <c r="L64" s="434">
        <f>SUM(L65:L70)</f>
        <v>22081</v>
      </c>
      <c r="M64" s="427"/>
      <c r="N64" s="427"/>
      <c r="O64" s="1067" t="s">
        <v>279</v>
      </c>
      <c r="P64" s="423"/>
      <c r="Q64" s="424"/>
      <c r="R64" s="425" t="s">
        <v>289</v>
      </c>
      <c r="S64" s="423"/>
      <c r="T64" s="423"/>
      <c r="U64" s="210">
        <v>2856</v>
      </c>
      <c r="V64" s="210">
        <v>24703</v>
      </c>
      <c r="W64" s="223">
        <f>SUM(W65:W70)</f>
        <v>1660</v>
      </c>
      <c r="X64" s="428">
        <f>SUM(X65:X70)</f>
        <v>172497</v>
      </c>
      <c r="Y64" s="82"/>
    </row>
    <row r="65" spans="1:25" ht="17.25" customHeight="1" x14ac:dyDescent="0.4">
      <c r="A65" s="344"/>
      <c r="B65" s="344"/>
      <c r="C65" s="1072"/>
      <c r="D65" s="466"/>
      <c r="E65" s="467"/>
      <c r="F65" s="468" t="s">
        <v>290</v>
      </c>
      <c r="G65" s="466"/>
      <c r="H65" s="466"/>
      <c r="I65" s="470">
        <v>0</v>
      </c>
      <c r="J65" s="210">
        <v>0</v>
      </c>
      <c r="K65" s="223">
        <v>0</v>
      </c>
      <c r="L65" s="434">
        <v>56</v>
      </c>
      <c r="M65" s="427"/>
      <c r="N65" s="427"/>
      <c r="O65" s="1067"/>
      <c r="P65" s="423"/>
      <c r="Q65" s="424"/>
      <c r="R65" s="425" t="s">
        <v>290</v>
      </c>
      <c r="S65" s="423"/>
      <c r="T65" s="423"/>
      <c r="U65" s="210">
        <v>243</v>
      </c>
      <c r="V65" s="210">
        <v>212</v>
      </c>
      <c r="W65" s="223">
        <v>559</v>
      </c>
      <c r="X65" s="428">
        <v>65436</v>
      </c>
      <c r="Y65" s="82"/>
    </row>
    <row r="66" spans="1:25" ht="17.25" customHeight="1" x14ac:dyDescent="0.4">
      <c r="A66" s="344"/>
      <c r="B66" s="344"/>
      <c r="C66" s="1072"/>
      <c r="D66" s="466"/>
      <c r="E66" s="467"/>
      <c r="F66" s="468" t="s">
        <v>291</v>
      </c>
      <c r="G66" s="466"/>
      <c r="H66" s="466"/>
      <c r="I66" s="471">
        <v>0</v>
      </c>
      <c r="J66" s="430">
        <v>0</v>
      </c>
      <c r="K66" s="223">
        <v>0</v>
      </c>
      <c r="L66" s="434">
        <v>1552</v>
      </c>
      <c r="M66" s="427"/>
      <c r="N66" s="427"/>
      <c r="O66" s="1067"/>
      <c r="P66" s="423"/>
      <c r="Q66" s="424"/>
      <c r="R66" s="425" t="s">
        <v>291</v>
      </c>
      <c r="S66" s="423"/>
      <c r="T66" s="423"/>
      <c r="U66" s="430">
        <v>0</v>
      </c>
      <c r="V66" s="430">
        <v>0</v>
      </c>
      <c r="W66" s="223">
        <v>979</v>
      </c>
      <c r="X66" s="428">
        <v>32366</v>
      </c>
      <c r="Y66" s="82"/>
    </row>
    <row r="67" spans="1:25" ht="17.25" customHeight="1" x14ac:dyDescent="0.4">
      <c r="A67" s="344"/>
      <c r="B67" s="344"/>
      <c r="C67" s="1072"/>
      <c r="D67" s="466"/>
      <c r="E67" s="467"/>
      <c r="F67" s="468" t="s">
        <v>292</v>
      </c>
      <c r="G67" s="466"/>
      <c r="H67" s="466"/>
      <c r="I67" s="471">
        <v>0</v>
      </c>
      <c r="J67" s="430">
        <v>0</v>
      </c>
      <c r="K67" s="223">
        <v>0</v>
      </c>
      <c r="L67" s="434">
        <v>4405</v>
      </c>
      <c r="M67" s="427"/>
      <c r="N67" s="427"/>
      <c r="O67" s="1067"/>
      <c r="P67" s="423"/>
      <c r="Q67" s="424"/>
      <c r="R67" s="425" t="s">
        <v>292</v>
      </c>
      <c r="S67" s="423"/>
      <c r="T67" s="423"/>
      <c r="U67" s="210">
        <v>617</v>
      </c>
      <c r="V67" s="210">
        <v>516</v>
      </c>
      <c r="W67" s="223">
        <v>122</v>
      </c>
      <c r="X67" s="428">
        <v>24665</v>
      </c>
      <c r="Y67" s="82"/>
    </row>
    <row r="68" spans="1:25" ht="17.25" customHeight="1" x14ac:dyDescent="0.4">
      <c r="A68" s="344"/>
      <c r="B68" s="344"/>
      <c r="C68" s="1072"/>
      <c r="D68" s="466"/>
      <c r="E68" s="467"/>
      <c r="F68" s="468" t="s">
        <v>293</v>
      </c>
      <c r="G68" s="466"/>
      <c r="H68" s="466"/>
      <c r="I68" s="470">
        <v>0</v>
      </c>
      <c r="J68" s="210">
        <v>0</v>
      </c>
      <c r="K68" s="223">
        <v>0</v>
      </c>
      <c r="L68" s="434">
        <v>6415</v>
      </c>
      <c r="M68" s="427"/>
      <c r="N68" s="427"/>
      <c r="O68" s="1067"/>
      <c r="P68" s="423"/>
      <c r="Q68" s="424"/>
      <c r="R68" s="425" t="s">
        <v>293</v>
      </c>
      <c r="S68" s="423"/>
      <c r="T68" s="423"/>
      <c r="U68" s="210">
        <v>1996</v>
      </c>
      <c r="V68" s="210">
        <v>5695</v>
      </c>
      <c r="W68" s="223">
        <v>0</v>
      </c>
      <c r="X68" s="428">
        <v>33625</v>
      </c>
      <c r="Y68" s="82"/>
    </row>
    <row r="69" spans="1:25" ht="17.25" customHeight="1" x14ac:dyDescent="0.4">
      <c r="A69" s="344"/>
      <c r="B69" s="344"/>
      <c r="C69" s="1072"/>
      <c r="D69" s="466"/>
      <c r="E69" s="467"/>
      <c r="F69" s="468" t="s">
        <v>294</v>
      </c>
      <c r="G69" s="466"/>
      <c r="H69" s="466"/>
      <c r="I69" s="471">
        <v>0</v>
      </c>
      <c r="J69" s="430">
        <v>0</v>
      </c>
      <c r="K69" s="223">
        <v>0</v>
      </c>
      <c r="L69" s="434">
        <v>9653</v>
      </c>
      <c r="M69" s="427"/>
      <c r="N69" s="427"/>
      <c r="O69" s="1067"/>
      <c r="P69" s="423"/>
      <c r="Q69" s="424"/>
      <c r="R69" s="425" t="s">
        <v>294</v>
      </c>
      <c r="S69" s="423"/>
      <c r="T69" s="423"/>
      <c r="U69" s="210">
        <v>0</v>
      </c>
      <c r="V69" s="210">
        <v>18280</v>
      </c>
      <c r="W69" s="223">
        <v>0</v>
      </c>
      <c r="X69" s="428">
        <v>16405</v>
      </c>
      <c r="Y69" s="82"/>
    </row>
    <row r="70" spans="1:25" ht="17.25" customHeight="1" x14ac:dyDescent="0.4">
      <c r="A70" s="344"/>
      <c r="B70" s="344"/>
      <c r="C70" s="1072"/>
      <c r="D70" s="466"/>
      <c r="E70" s="467"/>
      <c r="F70" s="468" t="s">
        <v>295</v>
      </c>
      <c r="G70" s="466"/>
      <c r="H70" s="466"/>
      <c r="I70" s="471">
        <v>0</v>
      </c>
      <c r="J70" s="430">
        <v>160433</v>
      </c>
      <c r="K70" s="431">
        <v>0</v>
      </c>
      <c r="L70" s="434">
        <v>0</v>
      </c>
      <c r="M70" s="427"/>
      <c r="N70" s="427"/>
      <c r="O70" s="1067"/>
      <c r="P70" s="423"/>
      <c r="Q70" s="424"/>
      <c r="R70" s="425" t="s">
        <v>295</v>
      </c>
      <c r="S70" s="423"/>
      <c r="T70" s="423"/>
      <c r="U70" s="430">
        <v>0</v>
      </c>
      <c r="V70" s="430" t="s">
        <v>310</v>
      </c>
      <c r="W70" s="431">
        <v>0</v>
      </c>
      <c r="X70" s="428">
        <v>0</v>
      </c>
      <c r="Y70" s="82"/>
    </row>
    <row r="71" spans="1:25" ht="17.25" customHeight="1" x14ac:dyDescent="0.4">
      <c r="A71" s="344"/>
      <c r="B71" s="344"/>
      <c r="C71" s="469"/>
      <c r="D71" s="466"/>
      <c r="E71" s="467"/>
      <c r="F71" s="468"/>
      <c r="G71" s="466"/>
      <c r="H71" s="466"/>
      <c r="I71" s="470"/>
      <c r="J71" s="210"/>
      <c r="K71" s="223"/>
      <c r="L71" s="434"/>
      <c r="M71" s="427"/>
      <c r="N71" s="427"/>
      <c r="O71" s="433"/>
      <c r="P71" s="423"/>
      <c r="Q71" s="424"/>
      <c r="R71" s="423"/>
      <c r="S71" s="423"/>
      <c r="T71" s="423"/>
      <c r="U71" s="210"/>
      <c r="V71" s="210"/>
      <c r="W71" s="223"/>
      <c r="X71" s="450"/>
      <c r="Y71" s="82"/>
    </row>
    <row r="72" spans="1:25" ht="17.25" customHeight="1" x14ac:dyDescent="0.4">
      <c r="A72" s="344"/>
      <c r="B72" s="344"/>
      <c r="C72" s="1072" t="s">
        <v>275</v>
      </c>
      <c r="D72" s="466"/>
      <c r="E72" s="467"/>
      <c r="F72" s="468" t="s">
        <v>289</v>
      </c>
      <c r="G72" s="466"/>
      <c r="H72" s="466"/>
      <c r="I72" s="470">
        <v>222074</v>
      </c>
      <c r="J72" s="210">
        <v>170014</v>
      </c>
      <c r="K72" s="223">
        <f>SUM(K73:K78)</f>
        <v>35305</v>
      </c>
      <c r="L72" s="434">
        <f>SUM(L73:L78)</f>
        <v>1040527</v>
      </c>
      <c r="M72" s="427"/>
      <c r="N72" s="427"/>
      <c r="O72" s="1067" t="s">
        <v>280</v>
      </c>
      <c r="P72" s="423"/>
      <c r="Q72" s="424"/>
      <c r="R72" s="425" t="s">
        <v>289</v>
      </c>
      <c r="S72" s="423"/>
      <c r="T72" s="423"/>
      <c r="U72" s="210">
        <v>17630</v>
      </c>
      <c r="V72" s="210">
        <v>13651</v>
      </c>
      <c r="W72" s="223">
        <f>SUM(W73:W78)</f>
        <v>1210</v>
      </c>
      <c r="X72" s="428">
        <f>SUM(X73:X78)</f>
        <v>107672</v>
      </c>
      <c r="Y72" s="82"/>
    </row>
    <row r="73" spans="1:25" ht="17.25" customHeight="1" x14ac:dyDescent="0.4">
      <c r="A73" s="344"/>
      <c r="B73" s="344"/>
      <c r="C73" s="1072"/>
      <c r="D73" s="466"/>
      <c r="E73" s="467"/>
      <c r="F73" s="468" t="s">
        <v>290</v>
      </c>
      <c r="G73" s="466"/>
      <c r="H73" s="466"/>
      <c r="I73" s="470">
        <v>75</v>
      </c>
      <c r="J73" s="210">
        <v>17</v>
      </c>
      <c r="K73" s="431">
        <v>42</v>
      </c>
      <c r="L73" s="434">
        <v>4613</v>
      </c>
      <c r="M73" s="427"/>
      <c r="N73" s="427"/>
      <c r="O73" s="1067"/>
      <c r="P73" s="423"/>
      <c r="Q73" s="424"/>
      <c r="R73" s="425" t="s">
        <v>290</v>
      </c>
      <c r="S73" s="423"/>
      <c r="T73" s="423"/>
      <c r="U73" s="210">
        <v>18</v>
      </c>
      <c r="V73" s="210">
        <v>0</v>
      </c>
      <c r="W73" s="223">
        <v>1047</v>
      </c>
      <c r="X73" s="428">
        <v>5464</v>
      </c>
      <c r="Y73" s="82"/>
    </row>
    <row r="74" spans="1:25" ht="17.25" customHeight="1" x14ac:dyDescent="0.4">
      <c r="A74" s="344"/>
      <c r="B74" s="344"/>
      <c r="C74" s="1072"/>
      <c r="D74" s="466"/>
      <c r="E74" s="467"/>
      <c r="F74" s="468" t="s">
        <v>291</v>
      </c>
      <c r="G74" s="466"/>
      <c r="H74" s="466"/>
      <c r="I74" s="470">
        <v>1861</v>
      </c>
      <c r="J74" s="210">
        <v>0</v>
      </c>
      <c r="K74" s="431">
        <v>207</v>
      </c>
      <c r="L74" s="434">
        <v>20171</v>
      </c>
      <c r="M74" s="427"/>
      <c r="N74" s="427"/>
      <c r="O74" s="1067"/>
      <c r="P74" s="423"/>
      <c r="Q74" s="424"/>
      <c r="R74" s="425" t="s">
        <v>291</v>
      </c>
      <c r="S74" s="423"/>
      <c r="T74" s="423"/>
      <c r="U74" s="430">
        <v>0</v>
      </c>
      <c r="V74" s="430">
        <v>0</v>
      </c>
      <c r="W74" s="223">
        <v>163</v>
      </c>
      <c r="X74" s="428">
        <v>20429</v>
      </c>
      <c r="Y74" s="82"/>
    </row>
    <row r="75" spans="1:25" ht="17.25" customHeight="1" x14ac:dyDescent="0.4">
      <c r="A75" s="344"/>
      <c r="B75" s="344"/>
      <c r="C75" s="1072"/>
      <c r="D75" s="466"/>
      <c r="E75" s="467"/>
      <c r="F75" s="468" t="s">
        <v>292</v>
      </c>
      <c r="G75" s="466"/>
      <c r="H75" s="466"/>
      <c r="I75" s="470">
        <v>184</v>
      </c>
      <c r="J75" s="210">
        <v>0</v>
      </c>
      <c r="K75" s="431">
        <v>1072</v>
      </c>
      <c r="L75" s="434">
        <v>31144</v>
      </c>
      <c r="M75" s="427"/>
      <c r="N75" s="427"/>
      <c r="O75" s="1067"/>
      <c r="P75" s="423"/>
      <c r="Q75" s="424"/>
      <c r="R75" s="425" t="s">
        <v>292</v>
      </c>
      <c r="S75" s="423"/>
      <c r="T75" s="423"/>
      <c r="U75" s="430">
        <v>1515</v>
      </c>
      <c r="V75" s="430">
        <v>0</v>
      </c>
      <c r="W75" s="223">
        <v>0</v>
      </c>
      <c r="X75" s="428">
        <v>35065</v>
      </c>
      <c r="Y75" s="82"/>
    </row>
    <row r="76" spans="1:25" ht="17.25" customHeight="1" x14ac:dyDescent="0.4">
      <c r="A76" s="344"/>
      <c r="B76" s="344"/>
      <c r="C76" s="1072"/>
      <c r="D76" s="466"/>
      <c r="E76" s="467"/>
      <c r="F76" s="468" t="s">
        <v>293</v>
      </c>
      <c r="G76" s="466"/>
      <c r="H76" s="466"/>
      <c r="I76" s="470">
        <v>65809</v>
      </c>
      <c r="J76" s="210">
        <v>448</v>
      </c>
      <c r="K76" s="431">
        <v>19176</v>
      </c>
      <c r="L76" s="434">
        <v>71105</v>
      </c>
      <c r="M76" s="427"/>
      <c r="N76" s="427"/>
      <c r="O76" s="1067"/>
      <c r="P76" s="423"/>
      <c r="Q76" s="424"/>
      <c r="R76" s="425" t="s">
        <v>293</v>
      </c>
      <c r="S76" s="423"/>
      <c r="T76" s="423"/>
      <c r="U76" s="430">
        <v>16097</v>
      </c>
      <c r="V76" s="430">
        <v>3651</v>
      </c>
      <c r="W76" s="223">
        <v>0</v>
      </c>
      <c r="X76" s="428">
        <v>46714</v>
      </c>
      <c r="Y76" s="82"/>
    </row>
    <row r="77" spans="1:25" ht="17.25" customHeight="1" x14ac:dyDescent="0.4">
      <c r="A77" s="344"/>
      <c r="B77" s="344"/>
      <c r="C77" s="1072"/>
      <c r="D77" s="466"/>
      <c r="E77" s="467"/>
      <c r="F77" s="468" t="s">
        <v>294</v>
      </c>
      <c r="G77" s="466"/>
      <c r="H77" s="466"/>
      <c r="I77" s="470">
        <v>20843</v>
      </c>
      <c r="J77" s="210">
        <v>23108</v>
      </c>
      <c r="K77" s="431">
        <v>14808</v>
      </c>
      <c r="L77" s="434">
        <v>206438</v>
      </c>
      <c r="M77" s="427"/>
      <c r="N77" s="427"/>
      <c r="O77" s="1067"/>
      <c r="P77" s="423"/>
      <c r="Q77" s="424"/>
      <c r="R77" s="425" t="s">
        <v>294</v>
      </c>
      <c r="S77" s="423"/>
      <c r="T77" s="423"/>
      <c r="U77" s="210">
        <v>0</v>
      </c>
      <c r="V77" s="210">
        <v>0</v>
      </c>
      <c r="W77" s="223">
        <v>0</v>
      </c>
      <c r="X77" s="428">
        <v>0</v>
      </c>
      <c r="Y77" s="82"/>
    </row>
    <row r="78" spans="1:25" ht="17.25" customHeight="1" x14ac:dyDescent="0.4">
      <c r="A78" s="344"/>
      <c r="B78" s="344"/>
      <c r="C78" s="1072"/>
      <c r="D78" s="466"/>
      <c r="E78" s="467"/>
      <c r="F78" s="468" t="s">
        <v>295</v>
      </c>
      <c r="G78" s="466"/>
      <c r="H78" s="466"/>
      <c r="I78" s="471">
        <v>133302</v>
      </c>
      <c r="J78" s="430">
        <v>146441</v>
      </c>
      <c r="K78" s="431"/>
      <c r="L78" s="434">
        <v>707056</v>
      </c>
      <c r="M78" s="427"/>
      <c r="N78" s="427"/>
      <c r="O78" s="1067"/>
      <c r="P78" s="423"/>
      <c r="Q78" s="424"/>
      <c r="R78" s="425" t="s">
        <v>295</v>
      </c>
      <c r="S78" s="423"/>
      <c r="T78" s="423"/>
      <c r="U78" s="430">
        <v>0</v>
      </c>
      <c r="V78" s="430">
        <v>10000</v>
      </c>
      <c r="W78" s="431">
        <v>0</v>
      </c>
      <c r="X78" s="428">
        <v>0</v>
      </c>
      <c r="Y78" s="82"/>
    </row>
    <row r="79" spans="1:25" ht="17.25" customHeight="1" x14ac:dyDescent="0.4">
      <c r="A79" s="344"/>
      <c r="B79" s="344"/>
      <c r="C79" s="469"/>
      <c r="D79" s="466"/>
      <c r="E79" s="467"/>
      <c r="F79" s="468"/>
      <c r="G79" s="466"/>
      <c r="H79" s="466"/>
      <c r="I79" s="470"/>
      <c r="J79" s="210"/>
      <c r="K79" s="223"/>
      <c r="L79" s="434"/>
      <c r="M79" s="427"/>
      <c r="N79" s="427"/>
      <c r="O79" s="433"/>
      <c r="P79" s="423"/>
      <c r="Q79" s="424"/>
      <c r="R79" s="423"/>
      <c r="S79" s="423"/>
      <c r="T79" s="423"/>
      <c r="U79" s="210"/>
      <c r="V79" s="210"/>
      <c r="W79" s="223"/>
      <c r="X79" s="428"/>
      <c r="Y79" s="82"/>
    </row>
    <row r="80" spans="1:25" ht="17.25" customHeight="1" x14ac:dyDescent="0.4">
      <c r="A80" s="344"/>
      <c r="B80" s="344"/>
      <c r="C80" s="1073" t="s">
        <v>304</v>
      </c>
      <c r="D80" s="466"/>
      <c r="E80" s="467"/>
      <c r="F80" s="468" t="s">
        <v>289</v>
      </c>
      <c r="G80" s="466"/>
      <c r="H80" s="466"/>
      <c r="I80" s="470">
        <v>29406</v>
      </c>
      <c r="J80" s="210">
        <v>14394</v>
      </c>
      <c r="K80" s="223">
        <f>SUM(K81:K86)</f>
        <v>40829</v>
      </c>
      <c r="L80" s="434">
        <f>SUM(L81:L86)</f>
        <v>479625</v>
      </c>
      <c r="M80" s="427"/>
      <c r="N80" s="427"/>
      <c r="O80" s="1069" t="s">
        <v>305</v>
      </c>
      <c r="P80" s="423"/>
      <c r="Q80" s="424"/>
      <c r="R80" s="425" t="s">
        <v>289</v>
      </c>
      <c r="S80" s="423"/>
      <c r="T80" s="423"/>
      <c r="U80" s="210">
        <v>4673</v>
      </c>
      <c r="V80" s="210">
        <v>0</v>
      </c>
      <c r="W80" s="223">
        <f>SUM(W81:W86)</f>
        <v>0</v>
      </c>
      <c r="X80" s="428">
        <f>SUM(X81:X86)</f>
        <v>1158</v>
      </c>
      <c r="Y80" s="82"/>
    </row>
    <row r="81" spans="1:25" ht="17.25" customHeight="1" x14ac:dyDescent="0.4">
      <c r="A81" s="344"/>
      <c r="B81" s="344"/>
      <c r="C81" s="1073"/>
      <c r="D81" s="466"/>
      <c r="E81" s="467"/>
      <c r="F81" s="468" t="s">
        <v>290</v>
      </c>
      <c r="G81" s="466"/>
      <c r="H81" s="466"/>
      <c r="I81" s="470">
        <v>422</v>
      </c>
      <c r="J81" s="210">
        <v>3263</v>
      </c>
      <c r="K81" s="431">
        <v>4157</v>
      </c>
      <c r="L81" s="434">
        <v>12070</v>
      </c>
      <c r="M81" s="427"/>
      <c r="N81" s="427"/>
      <c r="O81" s="1069"/>
      <c r="P81" s="423"/>
      <c r="Q81" s="424"/>
      <c r="R81" s="425" t="s">
        <v>290</v>
      </c>
      <c r="S81" s="423"/>
      <c r="T81" s="423"/>
      <c r="U81" s="210">
        <v>26</v>
      </c>
      <c r="V81" s="210">
        <v>0</v>
      </c>
      <c r="W81" s="223">
        <v>0</v>
      </c>
      <c r="X81" s="428">
        <v>508</v>
      </c>
      <c r="Y81" s="82"/>
    </row>
    <row r="82" spans="1:25" ht="17.25" customHeight="1" x14ac:dyDescent="0.4">
      <c r="A82" s="344"/>
      <c r="B82" s="344"/>
      <c r="C82" s="1073"/>
      <c r="D82" s="466"/>
      <c r="E82" s="467"/>
      <c r="F82" s="468" t="s">
        <v>291</v>
      </c>
      <c r="G82" s="466"/>
      <c r="H82" s="466"/>
      <c r="I82" s="470">
        <v>95</v>
      </c>
      <c r="J82" s="210">
        <v>319</v>
      </c>
      <c r="K82" s="223">
        <v>2159</v>
      </c>
      <c r="L82" s="434">
        <v>30037</v>
      </c>
      <c r="M82" s="427"/>
      <c r="N82" s="427"/>
      <c r="O82" s="1069"/>
      <c r="P82" s="423"/>
      <c r="Q82" s="424"/>
      <c r="R82" s="425" t="s">
        <v>291</v>
      </c>
      <c r="S82" s="423"/>
      <c r="T82" s="423"/>
      <c r="U82" s="430">
        <v>84</v>
      </c>
      <c r="V82" s="430">
        <v>0</v>
      </c>
      <c r="W82" s="223">
        <v>0</v>
      </c>
      <c r="X82" s="428">
        <v>130</v>
      </c>
      <c r="Y82" s="82"/>
    </row>
    <row r="83" spans="1:25" ht="17.25" customHeight="1" x14ac:dyDescent="0.4">
      <c r="A83" s="344"/>
      <c r="B83" s="344"/>
      <c r="C83" s="1073"/>
      <c r="D83" s="466"/>
      <c r="E83" s="467"/>
      <c r="F83" s="468" t="s">
        <v>292</v>
      </c>
      <c r="G83" s="466"/>
      <c r="H83" s="466"/>
      <c r="I83" s="471">
        <v>563</v>
      </c>
      <c r="J83" s="430">
        <v>854</v>
      </c>
      <c r="K83" s="223">
        <v>763</v>
      </c>
      <c r="L83" s="434">
        <v>40910</v>
      </c>
      <c r="M83" s="427"/>
      <c r="N83" s="427"/>
      <c r="O83" s="1069"/>
      <c r="P83" s="423"/>
      <c r="Q83" s="424"/>
      <c r="R83" s="425" t="s">
        <v>292</v>
      </c>
      <c r="S83" s="423"/>
      <c r="T83" s="423"/>
      <c r="U83" s="430">
        <v>3310</v>
      </c>
      <c r="V83" s="430">
        <v>0</v>
      </c>
      <c r="W83" s="223">
        <v>0</v>
      </c>
      <c r="X83" s="428">
        <v>520</v>
      </c>
      <c r="Y83" s="82"/>
    </row>
    <row r="84" spans="1:25" ht="17.25" customHeight="1" x14ac:dyDescent="0.4">
      <c r="A84" s="344"/>
      <c r="B84" s="344"/>
      <c r="C84" s="1073"/>
      <c r="D84" s="466"/>
      <c r="E84" s="467"/>
      <c r="F84" s="468" t="s">
        <v>293</v>
      </c>
      <c r="G84" s="466"/>
      <c r="H84" s="466"/>
      <c r="I84" s="470">
        <v>243</v>
      </c>
      <c r="J84" s="210">
        <v>2891</v>
      </c>
      <c r="K84" s="223">
        <v>11528</v>
      </c>
      <c r="L84" s="434">
        <v>80544</v>
      </c>
      <c r="M84" s="427"/>
      <c r="N84" s="427"/>
      <c r="O84" s="1069"/>
      <c r="P84" s="423"/>
      <c r="Q84" s="424"/>
      <c r="R84" s="425" t="s">
        <v>293</v>
      </c>
      <c r="S84" s="423"/>
      <c r="T84" s="423"/>
      <c r="U84" s="430">
        <v>1253</v>
      </c>
      <c r="V84" s="430">
        <v>0</v>
      </c>
      <c r="W84" s="223">
        <v>0</v>
      </c>
      <c r="X84" s="428">
        <v>0</v>
      </c>
      <c r="Y84" s="82"/>
    </row>
    <row r="85" spans="1:25" ht="17.25" customHeight="1" x14ac:dyDescent="0.4">
      <c r="A85" s="344"/>
      <c r="B85" s="344"/>
      <c r="C85" s="1073"/>
      <c r="D85" s="466"/>
      <c r="E85" s="467"/>
      <c r="F85" s="468" t="s">
        <v>294</v>
      </c>
      <c r="G85" s="466"/>
      <c r="H85" s="466"/>
      <c r="I85" s="470">
        <v>19865</v>
      </c>
      <c r="J85" s="210">
        <v>7067</v>
      </c>
      <c r="K85" s="223">
        <v>22222</v>
      </c>
      <c r="L85" s="434">
        <v>218522</v>
      </c>
      <c r="M85" s="427"/>
      <c r="N85" s="427"/>
      <c r="O85" s="1069"/>
      <c r="P85" s="423"/>
      <c r="Q85" s="424"/>
      <c r="R85" s="425" t="s">
        <v>294</v>
      </c>
      <c r="S85" s="423"/>
      <c r="T85" s="423"/>
      <c r="U85" s="430">
        <v>0</v>
      </c>
      <c r="V85" s="430">
        <v>0</v>
      </c>
      <c r="W85" s="223">
        <v>0</v>
      </c>
      <c r="X85" s="428">
        <v>0</v>
      </c>
      <c r="Y85" s="82"/>
    </row>
    <row r="86" spans="1:25" ht="17.25" customHeight="1" x14ac:dyDescent="0.4">
      <c r="A86" s="344"/>
      <c r="B86" s="344"/>
      <c r="C86" s="1073"/>
      <c r="D86" s="466"/>
      <c r="E86" s="467"/>
      <c r="F86" s="468" t="s">
        <v>295</v>
      </c>
      <c r="G86" s="466"/>
      <c r="H86" s="466"/>
      <c r="I86" s="470">
        <v>8218</v>
      </c>
      <c r="J86" s="210">
        <v>0</v>
      </c>
      <c r="K86" s="223">
        <v>0</v>
      </c>
      <c r="L86" s="434">
        <v>97542</v>
      </c>
      <c r="M86" s="427"/>
      <c r="N86" s="427"/>
      <c r="O86" s="1069"/>
      <c r="P86" s="423"/>
      <c r="Q86" s="424"/>
      <c r="R86" s="425" t="s">
        <v>295</v>
      </c>
      <c r="S86" s="423"/>
      <c r="T86" s="423"/>
      <c r="U86" s="430">
        <v>0</v>
      </c>
      <c r="V86" s="430">
        <v>0</v>
      </c>
      <c r="W86" s="431">
        <v>0</v>
      </c>
      <c r="X86" s="428">
        <v>0</v>
      </c>
      <c r="Y86" s="82"/>
    </row>
    <row r="87" spans="1:25" ht="17.25" customHeight="1" x14ac:dyDescent="0.4">
      <c r="A87" s="344"/>
      <c r="B87" s="344"/>
      <c r="C87" s="469"/>
      <c r="D87" s="466"/>
      <c r="E87" s="467"/>
      <c r="F87" s="468"/>
      <c r="G87" s="466"/>
      <c r="H87" s="466"/>
      <c r="I87" s="470"/>
      <c r="J87" s="210"/>
      <c r="K87" s="223"/>
      <c r="L87" s="434"/>
      <c r="M87" s="427"/>
      <c r="N87" s="427"/>
      <c r="O87" s="433"/>
      <c r="P87" s="423"/>
      <c r="Q87" s="424"/>
      <c r="R87" s="423"/>
      <c r="S87" s="423"/>
      <c r="T87" s="423"/>
      <c r="U87" s="210"/>
      <c r="V87" s="210"/>
      <c r="W87" s="223"/>
      <c r="X87" s="428"/>
      <c r="Y87" s="82"/>
    </row>
    <row r="88" spans="1:25" ht="17.25" customHeight="1" x14ac:dyDescent="0.4">
      <c r="A88" s="344"/>
      <c r="B88" s="344"/>
      <c r="C88" s="1072" t="s">
        <v>306</v>
      </c>
      <c r="D88" s="466"/>
      <c r="E88" s="467"/>
      <c r="F88" s="468" t="s">
        <v>289</v>
      </c>
      <c r="G88" s="466"/>
      <c r="H88" s="466"/>
      <c r="I88" s="470">
        <v>2727</v>
      </c>
      <c r="J88" s="210">
        <v>18837</v>
      </c>
      <c r="K88" s="223">
        <f>SUM(K89:K94)</f>
        <v>2049</v>
      </c>
      <c r="L88" s="434">
        <f>SUM(L89:L94)</f>
        <v>228887</v>
      </c>
      <c r="M88" s="427"/>
      <c r="N88" s="427"/>
      <c r="O88" s="433"/>
      <c r="P88" s="423"/>
      <c r="Q88" s="424"/>
      <c r="R88" s="425"/>
      <c r="S88" s="423"/>
      <c r="T88" s="423"/>
      <c r="U88" s="210"/>
      <c r="V88" s="210"/>
      <c r="W88" s="223"/>
      <c r="X88" s="428"/>
      <c r="Y88" s="82"/>
    </row>
    <row r="89" spans="1:25" ht="17.25" customHeight="1" x14ac:dyDescent="0.4">
      <c r="A89" s="344"/>
      <c r="B89" s="344"/>
      <c r="C89" s="1072"/>
      <c r="D89" s="466"/>
      <c r="E89" s="467"/>
      <c r="F89" s="468" t="s">
        <v>290</v>
      </c>
      <c r="G89" s="466"/>
      <c r="H89" s="466"/>
      <c r="I89" s="471">
        <v>0</v>
      </c>
      <c r="J89" s="430">
        <v>0</v>
      </c>
      <c r="K89" s="431">
        <v>195</v>
      </c>
      <c r="L89" s="434">
        <v>6375</v>
      </c>
      <c r="M89" s="427"/>
      <c r="N89" s="427"/>
      <c r="O89" s="433"/>
      <c r="P89" s="423"/>
      <c r="Q89" s="424"/>
      <c r="R89" s="425"/>
      <c r="S89" s="423"/>
      <c r="T89" s="423"/>
      <c r="U89" s="210"/>
      <c r="V89" s="210"/>
      <c r="W89" s="223"/>
      <c r="X89" s="428"/>
      <c r="Y89" s="82"/>
    </row>
    <row r="90" spans="1:25" ht="17.25" customHeight="1" x14ac:dyDescent="0.4">
      <c r="A90" s="344"/>
      <c r="B90" s="344"/>
      <c r="C90" s="1072"/>
      <c r="D90" s="466"/>
      <c r="E90" s="467"/>
      <c r="F90" s="468" t="s">
        <v>291</v>
      </c>
      <c r="G90" s="466"/>
      <c r="H90" s="466"/>
      <c r="I90" s="471">
        <v>0</v>
      </c>
      <c r="J90" s="430">
        <v>0</v>
      </c>
      <c r="K90" s="431">
        <v>0</v>
      </c>
      <c r="L90" s="434">
        <v>19277</v>
      </c>
      <c r="M90" s="427"/>
      <c r="N90" s="427"/>
      <c r="O90" s="433"/>
      <c r="P90" s="423"/>
      <c r="Q90" s="424"/>
      <c r="R90" s="425"/>
      <c r="S90" s="423"/>
      <c r="T90" s="423"/>
      <c r="U90" s="210"/>
      <c r="V90" s="210"/>
      <c r="W90" s="223"/>
      <c r="X90" s="428"/>
      <c r="Y90" s="82"/>
    </row>
    <row r="91" spans="1:25" ht="17.25" customHeight="1" x14ac:dyDescent="0.4">
      <c r="A91" s="344"/>
      <c r="B91" s="344"/>
      <c r="C91" s="1072"/>
      <c r="D91" s="466"/>
      <c r="E91" s="467"/>
      <c r="F91" s="468" t="s">
        <v>292</v>
      </c>
      <c r="G91" s="466"/>
      <c r="H91" s="466"/>
      <c r="I91" s="471">
        <v>2727</v>
      </c>
      <c r="J91" s="430">
        <v>2918</v>
      </c>
      <c r="K91" s="431">
        <v>1854</v>
      </c>
      <c r="L91" s="434">
        <v>156248</v>
      </c>
      <c r="M91" s="427"/>
      <c r="N91" s="427"/>
      <c r="O91" s="433"/>
      <c r="P91" s="423"/>
      <c r="Q91" s="424"/>
      <c r="R91" s="425"/>
      <c r="S91" s="423"/>
      <c r="T91" s="423"/>
      <c r="U91" s="210"/>
      <c r="V91" s="210"/>
      <c r="W91" s="223"/>
      <c r="X91" s="428"/>
      <c r="Y91" s="82"/>
    </row>
    <row r="92" spans="1:25" ht="17.25" customHeight="1" x14ac:dyDescent="0.4">
      <c r="A92" s="344"/>
      <c r="B92" s="344"/>
      <c r="C92" s="1072"/>
      <c r="D92" s="466"/>
      <c r="E92" s="467"/>
      <c r="F92" s="468" t="s">
        <v>293</v>
      </c>
      <c r="G92" s="466"/>
      <c r="H92" s="466"/>
      <c r="I92" s="470">
        <v>0</v>
      </c>
      <c r="J92" s="210">
        <v>0</v>
      </c>
      <c r="K92" s="431">
        <v>0</v>
      </c>
      <c r="L92" s="434">
        <v>25115</v>
      </c>
      <c r="M92" s="427"/>
      <c r="N92" s="427"/>
      <c r="O92" s="433"/>
      <c r="P92" s="423"/>
      <c r="Q92" s="424"/>
      <c r="R92" s="425"/>
      <c r="S92" s="423"/>
      <c r="T92" s="423"/>
      <c r="U92" s="210"/>
      <c r="V92" s="210"/>
      <c r="W92" s="223"/>
      <c r="X92" s="428"/>
      <c r="Y92" s="82"/>
    </row>
    <row r="93" spans="1:25" ht="17.25" customHeight="1" x14ac:dyDescent="0.4">
      <c r="A93" s="344"/>
      <c r="B93" s="344"/>
      <c r="C93" s="1072"/>
      <c r="D93" s="466"/>
      <c r="E93" s="467"/>
      <c r="F93" s="468" t="s">
        <v>294</v>
      </c>
      <c r="G93" s="466"/>
      <c r="H93" s="466"/>
      <c r="I93" s="471">
        <v>0</v>
      </c>
      <c r="J93" s="430">
        <v>0</v>
      </c>
      <c r="K93" s="431">
        <v>0</v>
      </c>
      <c r="L93" s="434">
        <v>21872</v>
      </c>
      <c r="M93" s="427"/>
      <c r="N93" s="427"/>
      <c r="O93" s="433"/>
      <c r="P93" s="423"/>
      <c r="Q93" s="424"/>
      <c r="R93" s="425"/>
      <c r="S93" s="423"/>
      <c r="T93" s="423"/>
      <c r="U93" s="210"/>
      <c r="V93" s="210"/>
      <c r="W93" s="223"/>
      <c r="X93" s="428"/>
      <c r="Y93" s="82"/>
    </row>
    <row r="94" spans="1:25" ht="17.25" customHeight="1" x14ac:dyDescent="0.4">
      <c r="A94" s="344"/>
      <c r="B94" s="344"/>
      <c r="C94" s="1072"/>
      <c r="D94" s="466"/>
      <c r="E94" s="467"/>
      <c r="F94" s="468" t="s">
        <v>295</v>
      </c>
      <c r="G94" s="466"/>
      <c r="H94" s="466"/>
      <c r="I94" s="471">
        <v>0</v>
      </c>
      <c r="J94" s="430">
        <v>15919</v>
      </c>
      <c r="K94" s="431">
        <v>0</v>
      </c>
      <c r="L94" s="434">
        <v>0</v>
      </c>
      <c r="M94" s="427"/>
      <c r="N94" s="427"/>
      <c r="O94" s="433"/>
      <c r="P94" s="423"/>
      <c r="Q94" s="424"/>
      <c r="R94" s="425"/>
      <c r="S94" s="423"/>
      <c r="T94" s="423"/>
      <c r="U94" s="210"/>
      <c r="V94" s="210"/>
      <c r="W94" s="223"/>
      <c r="X94" s="428"/>
      <c r="Y94" s="82"/>
    </row>
    <row r="95" spans="1:25" ht="12" customHeight="1" thickBot="1" x14ac:dyDescent="0.45">
      <c r="A95" s="363"/>
      <c r="B95" s="363"/>
      <c r="C95" s="472"/>
      <c r="D95" s="363"/>
      <c r="E95" s="364"/>
      <c r="F95" s="473"/>
      <c r="G95" s="363"/>
      <c r="H95" s="363"/>
      <c r="I95" s="485"/>
      <c r="J95" s="71"/>
      <c r="K95" s="438"/>
      <c r="L95" s="439"/>
      <c r="M95" s="70"/>
      <c r="N95" s="70"/>
      <c r="O95" s="435"/>
      <c r="P95" s="70"/>
      <c r="Q95" s="28"/>
      <c r="R95" s="70"/>
      <c r="S95" s="70"/>
      <c r="T95" s="70"/>
      <c r="U95" s="71"/>
      <c r="V95" s="71"/>
      <c r="W95" s="362"/>
      <c r="X95" s="364"/>
      <c r="Y95" s="82"/>
    </row>
    <row r="96" spans="1:25" ht="2.1" customHeight="1" x14ac:dyDescent="0.4">
      <c r="A96" s="129"/>
      <c r="B96" s="129"/>
      <c r="C96" s="475"/>
      <c r="K96" s="486"/>
      <c r="L96" s="108"/>
      <c r="M96" s="3"/>
      <c r="N96" s="3"/>
      <c r="O96" s="413"/>
      <c r="P96" s="3"/>
      <c r="Q96" s="3"/>
      <c r="R96" s="3"/>
      <c r="S96" s="3"/>
      <c r="T96" s="3"/>
      <c r="U96" s="3"/>
      <c r="W96" s="3"/>
      <c r="X96" s="344"/>
      <c r="Y96" s="82"/>
    </row>
    <row r="97" spans="4:25" ht="10.5" customHeight="1" x14ac:dyDescent="0.4">
      <c r="D97" s="53"/>
      <c r="E97" s="53"/>
      <c r="K97" s="3"/>
      <c r="L97" s="108"/>
      <c r="M97" s="3"/>
      <c r="N97" s="3"/>
      <c r="O97" s="413"/>
      <c r="P97" s="3"/>
      <c r="Q97" s="3"/>
      <c r="R97" s="3"/>
      <c r="S97" s="3"/>
      <c r="T97" s="3"/>
      <c r="U97" s="3"/>
      <c r="V97" s="442"/>
      <c r="W97" s="3"/>
      <c r="X97" s="476" t="s">
        <v>307</v>
      </c>
      <c r="Y97" s="82"/>
    </row>
    <row r="98" spans="4:25" ht="12" customHeight="1" x14ac:dyDescent="0.4">
      <c r="K98" s="3"/>
      <c r="L98" s="108"/>
      <c r="M98" s="3"/>
      <c r="N98" s="3"/>
      <c r="O98" s="3"/>
      <c r="P98" s="3"/>
      <c r="Q98" s="3"/>
      <c r="R98" s="3"/>
      <c r="S98" s="3"/>
      <c r="T98" s="3"/>
      <c r="U98" s="3"/>
      <c r="W98" s="3"/>
      <c r="X98" s="108"/>
      <c r="Y98" s="82"/>
    </row>
    <row r="99" spans="4:25" x14ac:dyDescent="0.4">
      <c r="K99" s="3"/>
      <c r="L99" s="108"/>
      <c r="M99" s="3"/>
      <c r="N99" s="3"/>
      <c r="O99" s="3"/>
      <c r="P99" s="3"/>
      <c r="Q99" s="3"/>
      <c r="R99" s="3"/>
      <c r="S99" s="3"/>
      <c r="T99" s="3"/>
      <c r="U99" s="3"/>
      <c r="W99" s="3"/>
      <c r="X99" s="108"/>
      <c r="Y99" s="82"/>
    </row>
    <row r="100" spans="4:25" x14ac:dyDescent="0.4">
      <c r="K100" s="3"/>
      <c r="L100" s="108"/>
      <c r="M100" s="3"/>
      <c r="N100" s="3"/>
      <c r="O100" s="3"/>
      <c r="P100" s="3"/>
      <c r="Q100" s="3"/>
      <c r="R100" s="3"/>
      <c r="S100" s="3"/>
      <c r="T100" s="3"/>
      <c r="U100" s="3"/>
      <c r="W100" s="3"/>
      <c r="X100" s="108"/>
      <c r="Y100" s="82"/>
    </row>
    <row r="101" spans="4:25" x14ac:dyDescent="0.4">
      <c r="K101" s="3"/>
      <c r="L101" s="108"/>
      <c r="M101" s="3"/>
      <c r="N101" s="3"/>
      <c r="O101" s="3"/>
      <c r="P101" s="3"/>
      <c r="Q101" s="3"/>
      <c r="R101" s="3"/>
      <c r="S101" s="3"/>
      <c r="T101" s="3"/>
      <c r="U101" s="3"/>
      <c r="W101" s="3"/>
      <c r="X101" s="108"/>
      <c r="Y101" s="82"/>
    </row>
    <row r="102" spans="4:25" x14ac:dyDescent="0.4">
      <c r="K102" s="3"/>
      <c r="L102" s="108"/>
      <c r="M102" s="3"/>
      <c r="N102" s="3"/>
      <c r="O102" s="3"/>
      <c r="P102" s="3"/>
      <c r="Q102" s="3"/>
      <c r="R102" s="3"/>
      <c r="S102" s="3"/>
      <c r="T102" s="3"/>
      <c r="U102" s="3"/>
      <c r="W102" s="3"/>
      <c r="X102" s="108"/>
      <c r="Y102" s="82"/>
    </row>
    <row r="103" spans="4:25" x14ac:dyDescent="0.4">
      <c r="K103" s="3"/>
      <c r="L103" s="108"/>
      <c r="M103" s="3"/>
      <c r="N103" s="3"/>
      <c r="O103" s="3"/>
      <c r="P103" s="3"/>
      <c r="Q103" s="3"/>
      <c r="R103" s="3"/>
      <c r="S103" s="3"/>
      <c r="T103" s="3"/>
      <c r="U103" s="3"/>
      <c r="W103" s="3"/>
      <c r="X103" s="108"/>
      <c r="Y103" s="82"/>
    </row>
    <row r="104" spans="4:25" x14ac:dyDescent="0.4">
      <c r="K104" s="3"/>
      <c r="L104" s="108"/>
      <c r="M104" s="3"/>
      <c r="N104" s="3"/>
      <c r="O104" s="3"/>
      <c r="P104" s="3"/>
      <c r="Q104" s="3"/>
      <c r="R104" s="3"/>
      <c r="S104" s="3"/>
      <c r="T104" s="3"/>
      <c r="U104" s="3"/>
      <c r="W104" s="3"/>
      <c r="X104" s="108"/>
      <c r="Y104" s="82"/>
    </row>
    <row r="105" spans="4:25" x14ac:dyDescent="0.4">
      <c r="K105" s="3"/>
      <c r="L105" s="108"/>
      <c r="M105" s="3"/>
      <c r="N105" s="3"/>
      <c r="O105" s="3"/>
      <c r="P105" s="3"/>
      <c r="Q105" s="3"/>
      <c r="R105" s="3"/>
      <c r="S105" s="3"/>
      <c r="T105" s="3"/>
      <c r="U105" s="3"/>
      <c r="W105" s="3"/>
      <c r="X105" s="108"/>
      <c r="Y105" s="82"/>
    </row>
    <row r="106" spans="4:25" x14ac:dyDescent="0.4">
      <c r="K106" s="3"/>
      <c r="L106" s="108"/>
      <c r="M106" s="3"/>
      <c r="N106" s="3"/>
      <c r="O106" s="3"/>
      <c r="P106" s="3"/>
      <c r="Q106" s="3"/>
      <c r="R106" s="3"/>
      <c r="S106" s="3"/>
      <c r="T106" s="3"/>
      <c r="U106" s="3"/>
      <c r="W106" s="3"/>
      <c r="X106" s="108"/>
      <c r="Y106" s="82"/>
    </row>
    <row r="107" spans="4:25" x14ac:dyDescent="0.4">
      <c r="K107" s="3"/>
      <c r="L107" s="108"/>
      <c r="M107" s="3"/>
      <c r="N107" s="3"/>
      <c r="O107" s="3"/>
      <c r="P107" s="3"/>
      <c r="Q107" s="3"/>
      <c r="R107" s="3"/>
      <c r="S107" s="3"/>
      <c r="T107" s="3"/>
      <c r="U107" s="3"/>
      <c r="W107" s="3"/>
      <c r="X107" s="108"/>
      <c r="Y107" s="82"/>
    </row>
    <row r="108" spans="4:25" x14ac:dyDescent="0.4">
      <c r="K108" s="3"/>
      <c r="L108" s="108"/>
      <c r="M108" s="3"/>
      <c r="N108" s="3"/>
      <c r="O108" s="3"/>
      <c r="P108" s="3"/>
      <c r="Q108" s="3"/>
      <c r="R108" s="3"/>
      <c r="S108" s="3"/>
      <c r="T108" s="3"/>
      <c r="U108" s="3"/>
      <c r="W108" s="3"/>
      <c r="X108" s="108"/>
      <c r="Y108" s="82"/>
    </row>
    <row r="109" spans="4:25" x14ac:dyDescent="0.4">
      <c r="K109" s="3"/>
      <c r="L109" s="108"/>
      <c r="M109" s="3"/>
      <c r="N109" s="3"/>
      <c r="O109" s="3"/>
      <c r="P109" s="3"/>
      <c r="Q109" s="3"/>
      <c r="R109" s="3"/>
      <c r="S109" s="3"/>
      <c r="T109" s="3"/>
      <c r="U109" s="3"/>
      <c r="W109" s="3"/>
      <c r="X109" s="108"/>
      <c r="Y109" s="82"/>
    </row>
    <row r="110" spans="4:25" x14ac:dyDescent="0.4">
      <c r="K110" s="3"/>
      <c r="L110" s="108"/>
      <c r="M110" s="3"/>
      <c r="N110" s="3"/>
      <c r="O110" s="3"/>
      <c r="P110" s="3"/>
      <c r="Q110" s="3"/>
      <c r="R110" s="3"/>
      <c r="S110" s="3"/>
      <c r="T110" s="3"/>
      <c r="U110" s="3"/>
      <c r="W110" s="3"/>
      <c r="X110" s="108"/>
      <c r="Y110" s="82"/>
    </row>
    <row r="111" spans="4:25" x14ac:dyDescent="0.4">
      <c r="K111" s="3"/>
      <c r="L111" s="108"/>
      <c r="M111" s="3"/>
      <c r="N111" s="3"/>
      <c r="O111" s="3"/>
      <c r="P111" s="3"/>
      <c r="Q111" s="3"/>
      <c r="R111" s="3"/>
      <c r="S111" s="3"/>
      <c r="T111" s="3"/>
      <c r="U111" s="3"/>
      <c r="W111" s="3"/>
      <c r="X111" s="108"/>
      <c r="Y111" s="82"/>
    </row>
    <row r="112" spans="4:25" x14ac:dyDescent="0.4">
      <c r="K112" s="3"/>
      <c r="L112" s="108"/>
      <c r="M112" s="3"/>
      <c r="N112" s="3"/>
      <c r="O112" s="3"/>
      <c r="P112" s="3"/>
      <c r="Q112" s="3"/>
      <c r="R112" s="3"/>
      <c r="S112" s="3"/>
      <c r="T112" s="3"/>
      <c r="U112" s="3"/>
      <c r="W112" s="3"/>
      <c r="X112" s="108"/>
      <c r="Y112" s="82"/>
    </row>
    <row r="113" spans="11:25" x14ac:dyDescent="0.4">
      <c r="K113" s="3"/>
      <c r="L113" s="108"/>
      <c r="M113" s="3"/>
      <c r="N113" s="3"/>
      <c r="O113" s="3"/>
      <c r="P113" s="3"/>
      <c r="Q113" s="3"/>
      <c r="R113" s="3"/>
      <c r="S113" s="3"/>
      <c r="T113" s="3"/>
      <c r="U113" s="3"/>
      <c r="W113" s="3"/>
      <c r="X113" s="108"/>
      <c r="Y113" s="82"/>
    </row>
    <row r="114" spans="11:25" x14ac:dyDescent="0.4">
      <c r="K114" s="3"/>
      <c r="L114" s="108"/>
      <c r="M114" s="3"/>
      <c r="N114" s="3"/>
      <c r="O114" s="3"/>
      <c r="P114" s="3"/>
      <c r="Q114" s="3"/>
      <c r="R114" s="3"/>
      <c r="S114" s="3"/>
      <c r="T114" s="3"/>
      <c r="U114" s="3"/>
      <c r="W114" s="3"/>
      <c r="X114" s="108"/>
      <c r="Y114" s="82"/>
    </row>
    <row r="115" spans="11:25" x14ac:dyDescent="0.4">
      <c r="K115" s="3"/>
      <c r="L115" s="108"/>
      <c r="M115" s="3"/>
      <c r="N115" s="3"/>
      <c r="O115" s="3"/>
      <c r="P115" s="3"/>
      <c r="Q115" s="3"/>
      <c r="R115" s="3"/>
      <c r="S115" s="3"/>
      <c r="T115" s="3"/>
      <c r="U115" s="3"/>
      <c r="W115" s="3"/>
      <c r="X115" s="108"/>
      <c r="Y115" s="82"/>
    </row>
    <row r="116" spans="11:25" x14ac:dyDescent="0.4">
      <c r="K116" s="3"/>
      <c r="L116" s="108"/>
      <c r="M116" s="3"/>
      <c r="N116" s="3"/>
      <c r="O116" s="3"/>
      <c r="P116" s="3"/>
      <c r="Q116" s="3"/>
      <c r="R116" s="3"/>
      <c r="S116" s="3"/>
      <c r="T116" s="3"/>
      <c r="U116" s="3"/>
      <c r="W116" s="3"/>
      <c r="X116" s="108"/>
      <c r="Y116" s="82"/>
    </row>
    <row r="117" spans="11:25" x14ac:dyDescent="0.4">
      <c r="K117" s="3"/>
      <c r="L117" s="108"/>
      <c r="M117" s="3"/>
      <c r="N117" s="3"/>
      <c r="O117" s="3"/>
      <c r="P117" s="3"/>
      <c r="Q117" s="3"/>
      <c r="R117" s="3"/>
      <c r="S117" s="3"/>
      <c r="T117" s="3"/>
      <c r="U117" s="3"/>
      <c r="W117" s="3"/>
      <c r="X117" s="108"/>
      <c r="Y117" s="82"/>
    </row>
    <row r="118" spans="11:25" x14ac:dyDescent="0.4">
      <c r="K118" s="3"/>
      <c r="L118" s="108"/>
      <c r="M118" s="3"/>
      <c r="N118" s="3"/>
      <c r="O118" s="3"/>
      <c r="P118" s="3"/>
      <c r="Q118" s="3"/>
      <c r="R118" s="3"/>
      <c r="S118" s="3"/>
      <c r="T118" s="3"/>
      <c r="U118" s="3"/>
      <c r="W118" s="3"/>
      <c r="X118" s="108"/>
      <c r="Y118" s="82"/>
    </row>
    <row r="119" spans="11:25" x14ac:dyDescent="0.4">
      <c r="K119" s="3"/>
      <c r="L119" s="108"/>
      <c r="M119" s="3"/>
      <c r="N119" s="3"/>
      <c r="O119" s="3"/>
      <c r="P119" s="3"/>
      <c r="Q119" s="3"/>
      <c r="R119" s="3"/>
      <c r="S119" s="3"/>
      <c r="T119" s="3"/>
      <c r="U119" s="3"/>
      <c r="W119" s="3"/>
      <c r="X119" s="108"/>
      <c r="Y119" s="82"/>
    </row>
    <row r="120" spans="11:25" x14ac:dyDescent="0.4">
      <c r="K120" s="3"/>
      <c r="L120" s="108"/>
      <c r="M120" s="3"/>
      <c r="N120" s="3"/>
      <c r="O120" s="3"/>
      <c r="P120" s="3"/>
      <c r="Q120" s="3"/>
      <c r="R120" s="3"/>
      <c r="S120" s="3"/>
      <c r="T120" s="3"/>
      <c r="U120" s="3"/>
      <c r="W120" s="3"/>
      <c r="X120" s="108"/>
      <c r="Y120" s="82"/>
    </row>
    <row r="121" spans="11:25" x14ac:dyDescent="0.4">
      <c r="K121" s="3"/>
      <c r="L121" s="108"/>
      <c r="M121" s="3"/>
      <c r="N121" s="3"/>
      <c r="O121" s="3"/>
      <c r="P121" s="3"/>
      <c r="Q121" s="3"/>
      <c r="R121" s="3"/>
      <c r="S121" s="3"/>
      <c r="T121" s="3"/>
      <c r="U121" s="3"/>
      <c r="W121" s="3"/>
      <c r="X121" s="108"/>
      <c r="Y121" s="82"/>
    </row>
    <row r="122" spans="11:25" x14ac:dyDescent="0.4">
      <c r="K122" s="3"/>
      <c r="L122" s="108"/>
      <c r="M122" s="3"/>
      <c r="N122" s="3"/>
      <c r="O122" s="3"/>
      <c r="P122" s="3"/>
      <c r="Q122" s="3"/>
      <c r="R122" s="3"/>
      <c r="S122" s="3"/>
      <c r="T122" s="3"/>
      <c r="U122" s="3"/>
      <c r="W122" s="3"/>
      <c r="X122" s="108"/>
      <c r="Y122" s="82"/>
    </row>
    <row r="123" spans="11:25" x14ac:dyDescent="0.4">
      <c r="K123" s="3"/>
      <c r="L123" s="108"/>
      <c r="M123" s="3"/>
      <c r="N123" s="3"/>
      <c r="O123" s="3"/>
      <c r="P123" s="3"/>
      <c r="Q123" s="3"/>
      <c r="R123" s="3"/>
      <c r="S123" s="3"/>
      <c r="T123" s="3"/>
      <c r="U123" s="3"/>
      <c r="W123" s="3"/>
      <c r="X123" s="108"/>
      <c r="Y123" s="82"/>
    </row>
    <row r="124" spans="11:25" x14ac:dyDescent="0.4">
      <c r="K124" s="3"/>
      <c r="L124" s="108"/>
      <c r="M124" s="3"/>
      <c r="N124" s="3"/>
      <c r="O124" s="3"/>
      <c r="P124" s="3"/>
      <c r="Q124" s="3"/>
      <c r="R124" s="3"/>
      <c r="S124" s="3"/>
      <c r="T124" s="3"/>
      <c r="U124" s="3"/>
      <c r="W124" s="3"/>
      <c r="X124" s="108"/>
      <c r="Y124" s="82"/>
    </row>
    <row r="125" spans="11:25" x14ac:dyDescent="0.4">
      <c r="K125" s="3"/>
      <c r="L125" s="108"/>
      <c r="M125" s="3"/>
      <c r="N125" s="3"/>
      <c r="O125" s="3"/>
      <c r="P125" s="3"/>
      <c r="Q125" s="3"/>
      <c r="R125" s="3"/>
      <c r="S125" s="3"/>
      <c r="T125" s="3"/>
      <c r="U125" s="3"/>
      <c r="W125" s="3"/>
      <c r="X125" s="108"/>
      <c r="Y125" s="82"/>
    </row>
    <row r="126" spans="11:25" x14ac:dyDescent="0.4">
      <c r="K126" s="3"/>
      <c r="L126" s="108"/>
      <c r="M126" s="3"/>
      <c r="N126" s="3"/>
      <c r="O126" s="3"/>
      <c r="P126" s="3"/>
      <c r="Q126" s="3"/>
      <c r="R126" s="3"/>
      <c r="S126" s="3"/>
      <c r="T126" s="3"/>
      <c r="U126" s="3"/>
      <c r="W126" s="3"/>
      <c r="X126" s="108"/>
      <c r="Y126" s="129"/>
    </row>
    <row r="127" spans="11:25" x14ac:dyDescent="0.4">
      <c r="K127" s="3"/>
      <c r="L127" s="108"/>
      <c r="M127" s="3"/>
      <c r="N127" s="3"/>
      <c r="O127" s="3"/>
      <c r="P127" s="3"/>
      <c r="Q127" s="3"/>
      <c r="R127" s="3"/>
      <c r="S127" s="3"/>
      <c r="T127" s="3"/>
      <c r="U127" s="3"/>
      <c r="W127" s="3"/>
      <c r="X127" s="108"/>
      <c r="Y127" s="129"/>
    </row>
    <row r="128" spans="11:25" x14ac:dyDescent="0.4">
      <c r="K128" s="3"/>
      <c r="L128" s="108"/>
      <c r="M128" s="3"/>
      <c r="N128" s="3"/>
      <c r="O128" s="3"/>
      <c r="P128" s="3"/>
      <c r="Q128" s="3"/>
      <c r="R128" s="3"/>
      <c r="S128" s="3"/>
      <c r="T128" s="3"/>
      <c r="U128" s="3"/>
      <c r="W128" s="3"/>
      <c r="X128" s="108"/>
      <c r="Y128" s="129"/>
    </row>
    <row r="129" spans="11:25" x14ac:dyDescent="0.4">
      <c r="K129" s="3"/>
      <c r="L129" s="108"/>
      <c r="M129" s="3"/>
      <c r="N129" s="3"/>
      <c r="O129" s="3"/>
      <c r="P129" s="3"/>
      <c r="Q129" s="3"/>
      <c r="R129" s="3"/>
      <c r="S129" s="3"/>
      <c r="T129" s="3"/>
      <c r="U129" s="3"/>
      <c r="W129" s="3"/>
      <c r="X129" s="108"/>
      <c r="Y129" s="129"/>
    </row>
    <row r="130" spans="11:25" x14ac:dyDescent="0.4">
      <c r="K130" s="3"/>
      <c r="L130" s="108"/>
      <c r="M130" s="3"/>
      <c r="N130" s="3"/>
      <c r="O130" s="3"/>
      <c r="P130" s="3"/>
      <c r="Q130" s="3"/>
      <c r="R130" s="3"/>
      <c r="S130" s="3"/>
      <c r="T130" s="3"/>
      <c r="U130" s="3"/>
      <c r="W130" s="3"/>
      <c r="X130" s="108"/>
      <c r="Y130" s="129"/>
    </row>
    <row r="131" spans="11:25" x14ac:dyDescent="0.4">
      <c r="K131" s="3"/>
      <c r="L131" s="108"/>
      <c r="M131" s="3"/>
      <c r="N131" s="3"/>
      <c r="O131" s="3"/>
      <c r="P131" s="3"/>
      <c r="Q131" s="3"/>
      <c r="R131" s="3"/>
      <c r="S131" s="3"/>
      <c r="T131" s="3"/>
      <c r="U131" s="3"/>
      <c r="W131" s="3"/>
      <c r="X131" s="108"/>
      <c r="Y131" s="129"/>
    </row>
    <row r="132" spans="11:25" x14ac:dyDescent="0.4">
      <c r="L132" s="108"/>
      <c r="X132" s="108"/>
      <c r="Y132" s="129"/>
    </row>
    <row r="133" spans="11:25" x14ac:dyDescent="0.4">
      <c r="L133" s="108"/>
      <c r="X133" s="108"/>
      <c r="Y133" s="129"/>
    </row>
    <row r="134" spans="11:25" x14ac:dyDescent="0.4">
      <c r="L134" s="108"/>
      <c r="X134" s="108"/>
      <c r="Y134" s="129"/>
    </row>
    <row r="135" spans="11:25" x14ac:dyDescent="0.4">
      <c r="L135" s="108"/>
      <c r="X135" s="108"/>
      <c r="Y135" s="129"/>
    </row>
    <row r="136" spans="11:25" x14ac:dyDescent="0.4">
      <c r="L136" s="108"/>
      <c r="X136" s="108"/>
      <c r="Y136" s="129"/>
    </row>
    <row r="137" spans="11:25" x14ac:dyDescent="0.4">
      <c r="L137" s="108"/>
      <c r="X137" s="108"/>
      <c r="Y137" s="129"/>
    </row>
    <row r="138" spans="11:25" x14ac:dyDescent="0.4">
      <c r="L138" s="108"/>
      <c r="X138" s="108"/>
      <c r="Y138" s="129"/>
    </row>
    <row r="139" spans="11:25" x14ac:dyDescent="0.4">
      <c r="X139" s="108"/>
      <c r="Y139" s="129"/>
    </row>
    <row r="140" spans="11:25" x14ac:dyDescent="0.4">
      <c r="X140" s="108"/>
      <c r="Y140" s="129"/>
    </row>
    <row r="141" spans="11:25" x14ac:dyDescent="0.4">
      <c r="X141" s="108"/>
      <c r="Y141" s="129"/>
    </row>
    <row r="142" spans="11:25" x14ac:dyDescent="0.4">
      <c r="X142" s="108"/>
      <c r="Y142" s="129"/>
    </row>
    <row r="143" spans="11:25" x14ac:dyDescent="0.4">
      <c r="X143" s="108"/>
      <c r="Y143" s="129"/>
    </row>
    <row r="144" spans="11:25" x14ac:dyDescent="0.4">
      <c r="Y144" s="129"/>
    </row>
    <row r="145" spans="25:25" x14ac:dyDescent="0.4">
      <c r="Y145" s="129"/>
    </row>
    <row r="146" spans="25:25" x14ac:dyDescent="0.4">
      <c r="Y146" s="129"/>
    </row>
    <row r="147" spans="25:25" x14ac:dyDescent="0.4">
      <c r="Y147" s="129"/>
    </row>
    <row r="148" spans="25:25" x14ac:dyDescent="0.4">
      <c r="Y148" s="129"/>
    </row>
    <row r="149" spans="25:25" x14ac:dyDescent="0.4">
      <c r="Y149" s="129"/>
    </row>
    <row r="150" spans="25:25" x14ac:dyDescent="0.4">
      <c r="Y150" s="129"/>
    </row>
    <row r="151" spans="25:25" x14ac:dyDescent="0.4">
      <c r="Y151" s="129"/>
    </row>
    <row r="152" spans="25:25" x14ac:dyDescent="0.4">
      <c r="Y152" s="129"/>
    </row>
    <row r="153" spans="25:25" x14ac:dyDescent="0.4">
      <c r="Y153" s="129"/>
    </row>
    <row r="154" spans="25:25" x14ac:dyDescent="0.4">
      <c r="Y154" s="129"/>
    </row>
    <row r="155" spans="25:25" x14ac:dyDescent="0.4">
      <c r="Y155" s="129"/>
    </row>
    <row r="156" spans="25:25" x14ac:dyDescent="0.4">
      <c r="Y156" s="129"/>
    </row>
    <row r="157" spans="25:25" x14ac:dyDescent="0.4">
      <c r="Y157" s="129"/>
    </row>
    <row r="158" spans="25:25" x14ac:dyDescent="0.4">
      <c r="Y158" s="129"/>
    </row>
    <row r="159" spans="25:25" x14ac:dyDescent="0.4">
      <c r="Y159" s="129"/>
    </row>
    <row r="160" spans="25:25" x14ac:dyDescent="0.4">
      <c r="Y160" s="129"/>
    </row>
    <row r="161" spans="25:25" x14ac:dyDescent="0.4">
      <c r="Y161" s="129"/>
    </row>
    <row r="162" spans="25:25" x14ac:dyDescent="0.4">
      <c r="Y162" s="129"/>
    </row>
    <row r="163" spans="25:25" x14ac:dyDescent="0.4">
      <c r="Y163" s="129"/>
    </row>
    <row r="164" spans="25:25" x14ac:dyDescent="0.4">
      <c r="Y164" s="129"/>
    </row>
  </sheetData>
  <mergeCells count="43">
    <mergeCell ref="C80:C86"/>
    <mergeCell ref="O80:O86"/>
    <mergeCell ref="C88:C94"/>
    <mergeCell ref="C56:C62"/>
    <mergeCell ref="O56:O62"/>
    <mergeCell ref="C64:C70"/>
    <mergeCell ref="O64:O70"/>
    <mergeCell ref="C72:C78"/>
    <mergeCell ref="O72:O78"/>
    <mergeCell ref="U53:U54"/>
    <mergeCell ref="V53:V54"/>
    <mergeCell ref="W53:W54"/>
    <mergeCell ref="X53:X54"/>
    <mergeCell ref="C54:F54"/>
    <mergeCell ref="O54:R54"/>
    <mergeCell ref="C32:C38"/>
    <mergeCell ref="O32:O38"/>
    <mergeCell ref="C40:C46"/>
    <mergeCell ref="O40:O46"/>
    <mergeCell ref="C53:F53"/>
    <mergeCell ref="I53:I54"/>
    <mergeCell ref="J53:J54"/>
    <mergeCell ref="K53:K54"/>
    <mergeCell ref="L53:L54"/>
    <mergeCell ref="O53:R53"/>
    <mergeCell ref="O7:O15"/>
    <mergeCell ref="C8:C14"/>
    <mergeCell ref="C16:C22"/>
    <mergeCell ref="O16:O22"/>
    <mergeCell ref="C24:C30"/>
    <mergeCell ref="O24:O30"/>
    <mergeCell ref="U5:U6"/>
    <mergeCell ref="V5:V6"/>
    <mergeCell ref="W5:W6"/>
    <mergeCell ref="X5:X6"/>
    <mergeCell ref="C6:F6"/>
    <mergeCell ref="O6:R6"/>
    <mergeCell ref="C5:F5"/>
    <mergeCell ref="I5:I6"/>
    <mergeCell ref="J5:J6"/>
    <mergeCell ref="K5:K6"/>
    <mergeCell ref="L5:L6"/>
    <mergeCell ref="O5:R5"/>
  </mergeCells>
  <phoneticPr fontId="3"/>
  <pageMargins left="0.62992125984251968" right="0.62992125984251968" top="0.59055118110236227" bottom="0.6692913385826772" header="0.27559055118110237" footer="0.39370078740157483"/>
  <pageSetup paperSize="9" scale="85" fitToHeight="0" orientation="portrait" r:id="rId1"/>
  <headerFooter alignWithMargins="0"/>
  <rowBreaks count="1" manualBreakCount="1">
    <brk id="50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J15"/>
  <sheetViews>
    <sheetView showGridLines="0" zoomScaleNormal="100" zoomScaleSheetLayoutView="100" workbookViewId="0">
      <selection activeCell="B26" sqref="B26"/>
    </sheetView>
  </sheetViews>
  <sheetFormatPr defaultRowHeight="10.5" x14ac:dyDescent="0.4"/>
  <cols>
    <col min="1" max="1" width="0.875" style="5" customWidth="1"/>
    <col min="2" max="2" width="8.875" style="5" customWidth="1"/>
    <col min="3" max="3" width="5.625" style="5" customWidth="1"/>
    <col min="4" max="4" width="0.875" style="5" customWidth="1"/>
    <col min="5" max="8" width="16.125" style="5" customWidth="1"/>
    <col min="9" max="16384" width="9" style="5"/>
  </cols>
  <sheetData>
    <row r="1" spans="1:10" ht="14.25" customHeight="1" x14ac:dyDescent="0.4">
      <c r="A1" s="323" t="s">
        <v>311</v>
      </c>
      <c r="B1" s="324"/>
      <c r="C1" s="324"/>
      <c r="D1" s="324"/>
      <c r="E1" s="326"/>
      <c r="F1" s="326"/>
      <c r="G1" s="326"/>
      <c r="H1" s="326"/>
    </row>
    <row r="2" spans="1:10" x14ac:dyDescent="0.4">
      <c r="A2" s="326"/>
      <c r="B2" s="326"/>
      <c r="C2" s="326"/>
      <c r="D2" s="326"/>
      <c r="E2" s="326"/>
      <c r="F2" s="326"/>
      <c r="G2" s="326"/>
      <c r="H2" s="326"/>
    </row>
    <row r="3" spans="1:10" ht="9.75" customHeight="1" x14ac:dyDescent="0.4">
      <c r="A3" s="326"/>
      <c r="B3" s="81"/>
      <c r="C3" s="81"/>
      <c r="D3" s="81"/>
      <c r="E3" s="81"/>
      <c r="F3" s="81"/>
      <c r="G3" s="974" t="s">
        <v>312</v>
      </c>
      <c r="H3" s="974"/>
    </row>
    <row r="4" spans="1:10" ht="2.1" customHeight="1" thickBot="1" x14ac:dyDescent="0.45">
      <c r="A4" s="326"/>
      <c r="B4" s="81"/>
      <c r="C4" s="81"/>
      <c r="D4" s="81"/>
      <c r="E4" s="81"/>
      <c r="F4" s="81"/>
      <c r="G4" s="84"/>
      <c r="H4" s="84"/>
    </row>
    <row r="5" spans="1:10" ht="15" customHeight="1" x14ac:dyDescent="0.15">
      <c r="A5" s="85"/>
      <c r="B5" s="1074" t="s">
        <v>7</v>
      </c>
      <c r="C5" s="1074"/>
      <c r="D5" s="487"/>
      <c r="E5" s="1075" t="s">
        <v>71</v>
      </c>
      <c r="F5" s="488" t="s">
        <v>313</v>
      </c>
      <c r="G5" s="488" t="s">
        <v>314</v>
      </c>
      <c r="H5" s="489" t="s">
        <v>315</v>
      </c>
    </row>
    <row r="6" spans="1:10" ht="15" customHeight="1" x14ac:dyDescent="0.4">
      <c r="A6" s="490"/>
      <c r="B6" s="491" t="s">
        <v>62</v>
      </c>
      <c r="C6" s="491"/>
      <c r="D6" s="491"/>
      <c r="E6" s="1076"/>
      <c r="F6" s="492" t="s">
        <v>316</v>
      </c>
      <c r="G6" s="492" t="s">
        <v>317</v>
      </c>
      <c r="H6" s="493" t="s">
        <v>317</v>
      </c>
    </row>
    <row r="7" spans="1:10" ht="6" customHeight="1" x14ac:dyDescent="0.4">
      <c r="A7" s="81"/>
      <c r="B7" s="87"/>
      <c r="C7" s="87"/>
      <c r="D7" s="87"/>
      <c r="E7" s="95"/>
      <c r="F7" s="95"/>
      <c r="G7" s="95"/>
      <c r="H7" s="81"/>
    </row>
    <row r="8" spans="1:10" ht="13.5" customHeight="1" x14ac:dyDescent="0.4">
      <c r="A8" s="81"/>
      <c r="B8" s="494" t="s">
        <v>318</v>
      </c>
      <c r="C8" s="126" t="s">
        <v>29</v>
      </c>
      <c r="D8" s="495"/>
      <c r="E8" s="496">
        <v>17</v>
      </c>
      <c r="F8" s="496">
        <v>4</v>
      </c>
      <c r="G8" s="496">
        <v>6</v>
      </c>
      <c r="H8" s="497">
        <v>7</v>
      </c>
    </row>
    <row r="9" spans="1:10" ht="13.5" customHeight="1" x14ac:dyDescent="0.4">
      <c r="A9" s="81"/>
      <c r="B9" s="498">
        <v>30</v>
      </c>
      <c r="C9" s="495"/>
      <c r="D9" s="495"/>
      <c r="E9" s="496">
        <v>25</v>
      </c>
      <c r="F9" s="496">
        <v>4</v>
      </c>
      <c r="G9" s="496">
        <v>7</v>
      </c>
      <c r="H9" s="497">
        <v>14</v>
      </c>
      <c r="I9" s="3"/>
      <c r="J9" s="3"/>
    </row>
    <row r="10" spans="1:10" ht="13.5" customHeight="1" x14ac:dyDescent="0.4">
      <c r="A10" s="152"/>
      <c r="B10" s="499" t="s">
        <v>319</v>
      </c>
      <c r="C10" s="106" t="s">
        <v>29</v>
      </c>
      <c r="D10" s="193"/>
      <c r="E10" s="500">
        <f>SUM(F10:H10)</f>
        <v>38</v>
      </c>
      <c r="F10" s="500">
        <v>7</v>
      </c>
      <c r="G10" s="500">
        <v>11</v>
      </c>
      <c r="H10" s="501">
        <v>20</v>
      </c>
      <c r="I10" s="3"/>
      <c r="J10" s="3"/>
    </row>
    <row r="11" spans="1:10" ht="3" customHeight="1" thickBot="1" x14ac:dyDescent="0.45">
      <c r="A11" s="502"/>
      <c r="B11" s="502"/>
      <c r="C11" s="502"/>
      <c r="D11" s="502"/>
      <c r="E11" s="503"/>
      <c r="F11" s="503"/>
      <c r="G11" s="503"/>
      <c r="H11" s="502"/>
      <c r="I11" s="3"/>
      <c r="J11" s="3"/>
    </row>
    <row r="12" spans="1:10" ht="2.1" customHeight="1" x14ac:dyDescent="0.4">
      <c r="A12" s="81"/>
      <c r="B12" s="326"/>
      <c r="C12" s="326"/>
      <c r="D12" s="326"/>
      <c r="E12" s="326"/>
      <c r="F12" s="326"/>
      <c r="G12" s="326"/>
      <c r="H12" s="326"/>
      <c r="I12" s="3"/>
      <c r="J12" s="3"/>
    </row>
    <row r="13" spans="1:10" x14ac:dyDescent="0.4">
      <c r="A13" s="504" t="s">
        <v>320</v>
      </c>
      <c r="B13" s="326"/>
      <c r="C13" s="504"/>
      <c r="D13" s="504"/>
      <c r="E13" s="326"/>
      <c r="F13" s="326"/>
      <c r="G13" s="326"/>
      <c r="H13" s="326"/>
      <c r="I13" s="3"/>
      <c r="J13" s="3"/>
    </row>
    <row r="14" spans="1:10" x14ac:dyDescent="0.4">
      <c r="A14" s="326"/>
      <c r="B14" s="326"/>
      <c r="C14" s="326"/>
      <c r="D14" s="326"/>
      <c r="E14" s="326"/>
      <c r="F14" s="326"/>
      <c r="G14" s="326"/>
      <c r="H14" s="326"/>
    </row>
    <row r="15" spans="1:10" x14ac:dyDescent="0.4">
      <c r="A15" s="326"/>
      <c r="B15" s="326"/>
      <c r="C15" s="326"/>
      <c r="D15" s="326"/>
      <c r="E15" s="326"/>
      <c r="F15" s="326"/>
      <c r="G15" s="326"/>
      <c r="H15" s="326"/>
    </row>
  </sheetData>
  <mergeCells count="3">
    <mergeCell ref="G3:H3"/>
    <mergeCell ref="B5:C5"/>
    <mergeCell ref="E5:E6"/>
  </mergeCells>
  <phoneticPr fontId="3"/>
  <pageMargins left="0.57999999999999996" right="0.63" top="0.35" bottom="0.59" header="0.28000000000000003" footer="0.51200000000000001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</sheetPr>
  <dimension ref="A1:AA16"/>
  <sheetViews>
    <sheetView showGridLines="0" zoomScaleNormal="100" zoomScaleSheetLayoutView="100" workbookViewId="0">
      <selection activeCell="B26" sqref="B26"/>
    </sheetView>
  </sheetViews>
  <sheetFormatPr defaultRowHeight="10.5" x14ac:dyDescent="0.4"/>
  <cols>
    <col min="1" max="1" width="0.875" style="5" customWidth="1"/>
    <col min="2" max="2" width="5.625" style="5" customWidth="1"/>
    <col min="3" max="3" width="2.625" style="5" customWidth="1"/>
    <col min="4" max="5" width="0.875" style="5" customWidth="1"/>
    <col min="6" max="6" width="7.875" style="5" customWidth="1"/>
    <col min="7" max="8" width="0.875" style="5" customWidth="1"/>
    <col min="9" max="9" width="8.625" style="5" customWidth="1"/>
    <col min="10" max="11" width="0.875" style="5" customWidth="1"/>
    <col min="12" max="12" width="8.625" style="5" customWidth="1"/>
    <col min="13" max="14" width="0.875" style="5" customWidth="1"/>
    <col min="15" max="15" width="8.625" style="5" customWidth="1"/>
    <col min="16" max="17" width="0.875" style="5" customWidth="1"/>
    <col min="18" max="18" width="8.625" style="5" customWidth="1"/>
    <col min="19" max="20" width="0.875" style="5" customWidth="1"/>
    <col min="21" max="21" width="8.625" style="5" customWidth="1"/>
    <col min="22" max="23" width="0.875" style="5" customWidth="1"/>
    <col min="24" max="24" width="8.625" style="5" customWidth="1"/>
    <col min="25" max="25" width="0.875" style="5" customWidth="1"/>
    <col min="26" max="16384" width="9" style="5"/>
  </cols>
  <sheetData>
    <row r="1" spans="1:27" ht="14.25" customHeight="1" x14ac:dyDescent="0.4">
      <c r="A1" s="323" t="s">
        <v>321</v>
      </c>
      <c r="B1" s="324"/>
      <c r="C1" s="324"/>
      <c r="D1" s="324"/>
      <c r="E1" s="324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</row>
    <row r="2" spans="1:27" x14ac:dyDescent="0.4">
      <c r="A2" s="326"/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</row>
    <row r="3" spans="1:27" ht="9.75" customHeight="1" x14ac:dyDescent="0.4">
      <c r="A3" s="326"/>
      <c r="B3" s="83"/>
      <c r="C3" s="83"/>
      <c r="D3" s="83"/>
      <c r="E3" s="83"/>
      <c r="F3" s="81"/>
      <c r="G3" s="81"/>
      <c r="H3" s="81"/>
      <c r="I3" s="81"/>
      <c r="J3" s="81"/>
      <c r="K3" s="81"/>
      <c r="L3" s="81"/>
      <c r="M3" s="81"/>
      <c r="N3" s="81"/>
      <c r="O3" s="495"/>
      <c r="P3" s="495"/>
      <c r="Q3" s="495"/>
      <c r="R3" s="495"/>
      <c r="S3" s="495"/>
      <c r="T3" s="495"/>
      <c r="U3" s="81"/>
      <c r="V3" s="81"/>
      <c r="W3" s="81"/>
      <c r="X3" s="326"/>
      <c r="Y3" s="494" t="s">
        <v>322</v>
      </c>
      <c r="Z3" s="326"/>
      <c r="AA3" s="326"/>
    </row>
    <row r="4" spans="1:27" ht="2.1" customHeight="1" thickBot="1" x14ac:dyDescent="0.45">
      <c r="A4" s="326"/>
      <c r="B4" s="83"/>
      <c r="C4" s="83"/>
      <c r="D4" s="83"/>
      <c r="E4" s="83"/>
      <c r="F4" s="81"/>
      <c r="G4" s="81"/>
      <c r="H4" s="81"/>
      <c r="I4" s="81"/>
      <c r="J4" s="81"/>
      <c r="K4" s="81"/>
      <c r="L4" s="81"/>
      <c r="M4" s="81"/>
      <c r="N4" s="81"/>
      <c r="O4" s="495"/>
      <c r="P4" s="495"/>
      <c r="Q4" s="495"/>
      <c r="R4" s="495"/>
      <c r="S4" s="495"/>
      <c r="T4" s="495"/>
      <c r="U4" s="81"/>
      <c r="V4" s="81"/>
      <c r="W4" s="81"/>
      <c r="X4" s="326"/>
      <c r="Y4" s="494"/>
      <c r="Z4" s="326"/>
      <c r="AA4" s="326"/>
    </row>
    <row r="5" spans="1:27" ht="15.95" customHeight="1" x14ac:dyDescent="0.15">
      <c r="A5" s="333"/>
      <c r="B5" s="1052" t="s">
        <v>7</v>
      </c>
      <c r="C5" s="1052"/>
      <c r="D5" s="505"/>
      <c r="E5" s="506"/>
      <c r="F5" s="1077" t="s">
        <v>76</v>
      </c>
      <c r="G5" s="507"/>
      <c r="H5" s="508"/>
      <c r="I5" s="1077" t="s">
        <v>323</v>
      </c>
      <c r="J5" s="508"/>
      <c r="K5" s="509"/>
      <c r="L5" s="510" t="s">
        <v>324</v>
      </c>
      <c r="M5" s="507"/>
      <c r="N5" s="508"/>
      <c r="O5" s="510" t="s">
        <v>325</v>
      </c>
      <c r="P5" s="508"/>
      <c r="Q5" s="509"/>
      <c r="R5" s="1077" t="s">
        <v>255</v>
      </c>
      <c r="S5" s="507"/>
      <c r="T5" s="509"/>
      <c r="U5" s="510" t="s">
        <v>326</v>
      </c>
      <c r="V5" s="507"/>
      <c r="W5" s="508"/>
      <c r="X5" s="1077" t="s">
        <v>116</v>
      </c>
      <c r="Y5" s="333"/>
      <c r="Z5" s="326"/>
      <c r="AA5" s="326"/>
    </row>
    <row r="6" spans="1:27" ht="15.95" customHeight="1" x14ac:dyDescent="0.4">
      <c r="A6" s="89"/>
      <c r="B6" s="511" t="s">
        <v>62</v>
      </c>
      <c r="C6" s="511"/>
      <c r="D6" s="511"/>
      <c r="E6" s="512"/>
      <c r="F6" s="1078"/>
      <c r="G6" s="513"/>
      <c r="H6" s="336"/>
      <c r="I6" s="1078"/>
      <c r="J6" s="336"/>
      <c r="K6" s="93"/>
      <c r="L6" s="514" t="s">
        <v>327</v>
      </c>
      <c r="M6" s="513"/>
      <c r="N6" s="336"/>
      <c r="O6" s="514" t="s">
        <v>327</v>
      </c>
      <c r="P6" s="336"/>
      <c r="Q6" s="93"/>
      <c r="R6" s="1078"/>
      <c r="S6" s="513"/>
      <c r="T6" s="93"/>
      <c r="U6" s="514" t="s">
        <v>328</v>
      </c>
      <c r="V6" s="513"/>
      <c r="W6" s="336"/>
      <c r="X6" s="1078"/>
      <c r="Y6" s="89"/>
      <c r="Z6" s="326"/>
      <c r="AA6" s="326"/>
    </row>
    <row r="7" spans="1:27" ht="3.95" customHeight="1" x14ac:dyDescent="0.4">
      <c r="A7" s="81"/>
      <c r="B7" s="87"/>
      <c r="C7" s="87"/>
      <c r="D7" s="87"/>
      <c r="E7" s="515"/>
      <c r="F7" s="81"/>
      <c r="G7" s="94"/>
      <c r="H7" s="81"/>
      <c r="I7" s="81"/>
      <c r="J7" s="81"/>
      <c r="K7" s="96"/>
      <c r="L7" s="81"/>
      <c r="M7" s="94"/>
      <c r="N7" s="81"/>
      <c r="O7" s="81"/>
      <c r="P7" s="81"/>
      <c r="Q7" s="96"/>
      <c r="R7" s="81"/>
      <c r="S7" s="94"/>
      <c r="T7" s="96"/>
      <c r="U7" s="81"/>
      <c r="V7" s="94"/>
      <c r="W7" s="81"/>
      <c r="X7" s="81"/>
      <c r="Y7" s="81"/>
      <c r="Z7" s="326"/>
      <c r="AA7" s="326"/>
    </row>
    <row r="8" spans="1:27" ht="13.5" customHeight="1" x14ac:dyDescent="0.4">
      <c r="A8" s="81"/>
      <c r="B8" s="494" t="s">
        <v>318</v>
      </c>
      <c r="C8" s="126" t="s">
        <v>29</v>
      </c>
      <c r="D8" s="495"/>
      <c r="E8" s="516"/>
      <c r="F8" s="517">
        <v>10</v>
      </c>
      <c r="G8" s="518"/>
      <c r="H8" s="517"/>
      <c r="I8" s="517">
        <v>0</v>
      </c>
      <c r="J8" s="517"/>
      <c r="K8" s="519"/>
      <c r="L8" s="517">
        <v>0</v>
      </c>
      <c r="M8" s="518"/>
      <c r="N8" s="517"/>
      <c r="O8" s="517">
        <v>3</v>
      </c>
      <c r="P8" s="517"/>
      <c r="Q8" s="519"/>
      <c r="R8" s="517">
        <v>7</v>
      </c>
      <c r="S8" s="518"/>
      <c r="T8" s="519"/>
      <c r="U8" s="517">
        <v>0</v>
      </c>
      <c r="V8" s="518"/>
      <c r="W8" s="517"/>
      <c r="X8" s="517">
        <v>0</v>
      </c>
      <c r="Y8" s="81"/>
      <c r="Z8" s="326"/>
      <c r="AA8" s="326"/>
    </row>
    <row r="9" spans="1:27" ht="13.5" customHeight="1" x14ac:dyDescent="0.4">
      <c r="A9" s="81"/>
      <c r="B9" s="498">
        <v>30</v>
      </c>
      <c r="C9" s="495"/>
      <c r="D9" s="495"/>
      <c r="E9" s="516"/>
      <c r="F9" s="517">
        <v>11</v>
      </c>
      <c r="G9" s="518"/>
      <c r="H9" s="517"/>
      <c r="I9" s="517">
        <v>0</v>
      </c>
      <c r="J9" s="517"/>
      <c r="K9" s="519"/>
      <c r="L9" s="517">
        <v>0</v>
      </c>
      <c r="M9" s="518"/>
      <c r="N9" s="517"/>
      <c r="O9" s="517">
        <v>1</v>
      </c>
      <c r="P9" s="517"/>
      <c r="Q9" s="519"/>
      <c r="R9" s="517">
        <v>10</v>
      </c>
      <c r="S9" s="518"/>
      <c r="T9" s="519"/>
      <c r="U9" s="517">
        <v>0</v>
      </c>
      <c r="V9" s="518"/>
      <c r="W9" s="517"/>
      <c r="X9" s="517">
        <v>0</v>
      </c>
      <c r="Y9" s="81"/>
      <c r="Z9" s="326"/>
      <c r="AA9" s="326"/>
    </row>
    <row r="10" spans="1:27" ht="13.5" customHeight="1" x14ac:dyDescent="0.4">
      <c r="A10" s="152"/>
      <c r="B10" s="499" t="s">
        <v>319</v>
      </c>
      <c r="C10" s="106" t="s">
        <v>29</v>
      </c>
      <c r="D10" s="193"/>
      <c r="E10" s="520"/>
      <c r="F10" s="521">
        <f>SUM(I10:X10)</f>
        <v>7</v>
      </c>
      <c r="G10" s="522"/>
      <c r="H10" s="521"/>
      <c r="I10" s="521">
        <v>1</v>
      </c>
      <c r="J10" s="521"/>
      <c r="K10" s="523"/>
      <c r="L10" s="521">
        <v>0</v>
      </c>
      <c r="M10" s="522"/>
      <c r="N10" s="521"/>
      <c r="O10" s="521">
        <v>0</v>
      </c>
      <c r="P10" s="521"/>
      <c r="Q10" s="523"/>
      <c r="R10" s="521">
        <v>6</v>
      </c>
      <c r="S10" s="522"/>
      <c r="T10" s="523"/>
      <c r="U10" s="521">
        <v>0</v>
      </c>
      <c r="V10" s="522"/>
      <c r="W10" s="521"/>
      <c r="X10" s="521">
        <v>0</v>
      </c>
      <c r="Y10" s="152"/>
      <c r="Z10" s="524"/>
      <c r="AA10" s="326"/>
    </row>
    <row r="11" spans="1:27" ht="3" customHeight="1" thickBot="1" x14ac:dyDescent="0.45">
      <c r="A11" s="525"/>
      <c r="B11" s="525"/>
      <c r="C11" s="525"/>
      <c r="D11" s="525"/>
      <c r="E11" s="526"/>
      <c r="F11" s="525"/>
      <c r="G11" s="527"/>
      <c r="H11" s="525"/>
      <c r="I11" s="525"/>
      <c r="J11" s="525"/>
      <c r="K11" s="526"/>
      <c r="L11" s="525"/>
      <c r="M11" s="527"/>
      <c r="N11" s="525"/>
      <c r="O11" s="525"/>
      <c r="P11" s="525"/>
      <c r="Q11" s="526"/>
      <c r="R11" s="525"/>
      <c r="S11" s="527"/>
      <c r="T11" s="526"/>
      <c r="U11" s="525"/>
      <c r="V11" s="527"/>
      <c r="W11" s="525"/>
      <c r="X11" s="525"/>
      <c r="Y11" s="167"/>
      <c r="Z11" s="326"/>
      <c r="AA11" s="326"/>
    </row>
    <row r="12" spans="1:27" ht="2.1" customHeight="1" x14ac:dyDescent="0.4">
      <c r="A12" s="81"/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81"/>
      <c r="Z12" s="326"/>
      <c r="AA12" s="326"/>
    </row>
    <row r="13" spans="1:27" x14ac:dyDescent="0.4">
      <c r="A13" s="504" t="s">
        <v>320</v>
      </c>
      <c r="B13" s="326"/>
      <c r="C13" s="504"/>
      <c r="D13" s="504"/>
      <c r="E13" s="504"/>
      <c r="F13" s="326"/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26"/>
      <c r="X13" s="326"/>
      <c r="Y13" s="528" t="s">
        <v>329</v>
      </c>
      <c r="Z13" s="326"/>
      <c r="AA13" s="326"/>
    </row>
    <row r="14" spans="1:27" x14ac:dyDescent="0.4">
      <c r="A14" s="326"/>
      <c r="B14" s="326"/>
      <c r="C14" s="326"/>
      <c r="D14" s="326"/>
      <c r="E14" s="326"/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6"/>
    </row>
    <row r="15" spans="1:27" x14ac:dyDescent="0.4">
      <c r="A15" s="326"/>
      <c r="B15" s="326"/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</row>
    <row r="16" spans="1:27" x14ac:dyDescent="0.4">
      <c r="A16" s="326"/>
      <c r="B16" s="326"/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</row>
  </sheetData>
  <mergeCells count="5">
    <mergeCell ref="B5:C5"/>
    <mergeCell ref="F5:F6"/>
    <mergeCell ref="I5:I6"/>
    <mergeCell ref="R5:R6"/>
    <mergeCell ref="X5:X6"/>
  </mergeCells>
  <phoneticPr fontId="3"/>
  <pageMargins left="0.57999999999999996" right="0.63" top="0.35" bottom="0.59" header="0.28000000000000003" footer="0.51200000000000001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A1:DV41"/>
  <sheetViews>
    <sheetView showGridLines="0" zoomScaleNormal="100" workbookViewId="0"/>
  </sheetViews>
  <sheetFormatPr defaultRowHeight="10.5" x14ac:dyDescent="0.4"/>
  <cols>
    <col min="1" max="1" width="0.375" style="5" customWidth="1"/>
    <col min="2" max="2" width="4.125" style="5" customWidth="1"/>
    <col min="3" max="3" width="0.375" style="5" customWidth="1"/>
    <col min="4" max="4" width="0.875" style="5" customWidth="1"/>
    <col min="5" max="5" width="15.625" style="5" customWidth="1"/>
    <col min="6" max="6" width="0.875" style="5" customWidth="1"/>
    <col min="7" max="7" width="10.375" style="5" customWidth="1"/>
    <col min="8" max="8" width="6.875" style="5" customWidth="1"/>
    <col min="9" max="9" width="10.375" style="5" customWidth="1"/>
    <col min="10" max="10" width="6.875" style="5" customWidth="1"/>
    <col min="11" max="11" width="10.375" style="5" customWidth="1"/>
    <col min="12" max="12" width="6.875" style="5" customWidth="1"/>
    <col min="13" max="13" width="10.375" style="3" customWidth="1"/>
    <col min="14" max="14" width="6.875" style="3" customWidth="1"/>
    <col min="15" max="15" width="9" style="3"/>
    <col min="16" max="16384" width="9" style="5"/>
  </cols>
  <sheetData>
    <row r="1" spans="1:126" ht="14.25" customHeight="1" x14ac:dyDescent="0.4">
      <c r="A1" s="3"/>
      <c r="B1" s="42" t="s">
        <v>338</v>
      </c>
      <c r="C1" s="411"/>
      <c r="D1" s="411"/>
      <c r="E1" s="3"/>
      <c r="F1" s="3"/>
      <c r="G1" s="3"/>
      <c r="H1" s="3"/>
      <c r="K1" s="3"/>
      <c r="L1" s="3"/>
    </row>
    <row r="2" spans="1:126" ht="18" customHeight="1" x14ac:dyDescent="0.4">
      <c r="A2" s="3"/>
      <c r="B2" s="42" t="s">
        <v>339</v>
      </c>
      <c r="C2" s="44"/>
      <c r="D2" s="44"/>
      <c r="E2" s="3"/>
      <c r="F2" s="3"/>
      <c r="G2" s="3"/>
      <c r="H2" s="3"/>
      <c r="K2" s="3"/>
      <c r="L2" s="3"/>
      <c r="M2" s="1081"/>
      <c r="N2" s="1081"/>
    </row>
    <row r="3" spans="1:126" x14ac:dyDescent="0.4">
      <c r="A3" s="3"/>
      <c r="B3" s="3"/>
      <c r="C3" s="3"/>
      <c r="D3" s="3"/>
      <c r="E3" s="3"/>
      <c r="F3" s="3"/>
      <c r="G3" s="3"/>
      <c r="H3" s="3"/>
      <c r="K3" s="3"/>
      <c r="L3" s="3"/>
    </row>
    <row r="4" spans="1:126" ht="9.75" customHeight="1" x14ac:dyDescent="0.4">
      <c r="A4" s="3"/>
      <c r="B4" s="44"/>
      <c r="C4" s="44"/>
      <c r="D4" s="44"/>
      <c r="E4" s="3"/>
      <c r="F4" s="3"/>
      <c r="G4" s="3"/>
      <c r="H4" s="3"/>
      <c r="K4" s="108"/>
      <c r="L4" s="108"/>
      <c r="M4" s="1081" t="s">
        <v>340</v>
      </c>
      <c r="N4" s="1081"/>
    </row>
    <row r="5" spans="1:126" ht="2.1" customHeight="1" thickBot="1" x14ac:dyDescent="0.45">
      <c r="A5" s="3"/>
      <c r="B5" s="44"/>
      <c r="C5" s="44"/>
      <c r="D5" s="44"/>
      <c r="E5" s="3"/>
      <c r="F5" s="3"/>
      <c r="G5" s="3"/>
      <c r="H5" s="3"/>
      <c r="K5" s="108"/>
      <c r="L5" s="108"/>
      <c r="M5" s="7"/>
      <c r="N5" s="7"/>
    </row>
    <row r="6" spans="1:126" ht="18" customHeight="1" x14ac:dyDescent="0.4">
      <c r="A6" s="45"/>
      <c r="B6" s="1052" t="s">
        <v>341</v>
      </c>
      <c r="C6" s="1082"/>
      <c r="D6" s="1082"/>
      <c r="E6" s="1082"/>
      <c r="F6" s="557"/>
      <c r="G6" s="1047" t="s">
        <v>342</v>
      </c>
      <c r="H6" s="1046"/>
      <c r="I6" s="943">
        <v>30</v>
      </c>
      <c r="J6" s="1083"/>
      <c r="K6" s="946">
        <v>31</v>
      </c>
      <c r="L6" s="1049"/>
      <c r="M6" s="1050" t="s">
        <v>343</v>
      </c>
      <c r="N6" s="1051"/>
    </row>
    <row r="7" spans="1:126" ht="18" customHeight="1" x14ac:dyDescent="0.4">
      <c r="A7" s="48"/>
      <c r="B7" s="982" t="s">
        <v>344</v>
      </c>
      <c r="C7" s="1079"/>
      <c r="D7" s="1079"/>
      <c r="E7" s="1079"/>
      <c r="F7" s="558"/>
      <c r="G7" s="336"/>
      <c r="H7" s="559" t="s">
        <v>251</v>
      </c>
      <c r="I7" s="14"/>
      <c r="J7" s="560" t="s">
        <v>251</v>
      </c>
      <c r="K7" s="35"/>
      <c r="L7" s="340" t="s">
        <v>251</v>
      </c>
      <c r="M7" s="561"/>
      <c r="N7" s="342" t="s">
        <v>251</v>
      </c>
    </row>
    <row r="8" spans="1:126" s="563" customFormat="1" ht="6" customHeight="1" x14ac:dyDescent="0.4">
      <c r="A8" s="3"/>
      <c r="B8" s="326"/>
      <c r="C8" s="326"/>
      <c r="D8" s="96"/>
      <c r="E8" s="326"/>
      <c r="F8" s="94"/>
      <c r="G8" s="326"/>
      <c r="H8" s="96"/>
      <c r="I8" s="18"/>
      <c r="J8" s="262"/>
      <c r="K8" s="37"/>
      <c r="L8" s="343"/>
      <c r="M8" s="140"/>
      <c r="N8" s="140"/>
      <c r="O8" s="3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62"/>
    </row>
    <row r="9" spans="1:126" ht="21" customHeight="1" x14ac:dyDescent="0.4">
      <c r="A9" s="3"/>
      <c r="B9" s="1080" t="s">
        <v>345</v>
      </c>
      <c r="C9" s="564"/>
      <c r="D9" s="565"/>
      <c r="E9" s="566" t="s">
        <v>9</v>
      </c>
      <c r="F9" s="567"/>
      <c r="G9" s="356">
        <v>1731</v>
      </c>
      <c r="H9" s="568">
        <v>100</v>
      </c>
      <c r="I9" s="23">
        <v>1660</v>
      </c>
      <c r="J9" s="34">
        <v>100.00000000000001</v>
      </c>
      <c r="K9" s="38">
        <f>SUM(K11:K14)</f>
        <v>1588</v>
      </c>
      <c r="L9" s="40">
        <f>SUM(L11:L14)</f>
        <v>100</v>
      </c>
      <c r="M9" s="383">
        <f>SUM(M11:M14)</f>
        <v>1139987</v>
      </c>
      <c r="N9" s="569">
        <f>SUM(N11:N14)</f>
        <v>100.00000000000001</v>
      </c>
    </row>
    <row r="10" spans="1:126" ht="21" customHeight="1" x14ac:dyDescent="0.4">
      <c r="A10" s="3"/>
      <c r="B10" s="1080"/>
      <c r="C10" s="564"/>
      <c r="D10" s="565"/>
      <c r="E10" s="566"/>
      <c r="F10" s="567"/>
      <c r="G10" s="570"/>
      <c r="H10" s="568"/>
      <c r="I10" s="23"/>
      <c r="J10" s="34"/>
      <c r="K10" s="38"/>
      <c r="L10" s="40"/>
      <c r="M10" s="383"/>
      <c r="N10" s="569"/>
    </row>
    <row r="11" spans="1:126" ht="21" customHeight="1" x14ac:dyDescent="0.4">
      <c r="A11" s="3"/>
      <c r="B11" s="1080"/>
      <c r="C11" s="564"/>
      <c r="D11" s="565"/>
      <c r="E11" s="566" t="s">
        <v>346</v>
      </c>
      <c r="F11" s="567"/>
      <c r="G11" s="571">
        <v>559</v>
      </c>
      <c r="H11" s="568">
        <v>32.293471981513576</v>
      </c>
      <c r="I11" s="572">
        <v>535</v>
      </c>
      <c r="J11" s="34">
        <v>32.228915662650607</v>
      </c>
      <c r="K11" s="121">
        <v>512</v>
      </c>
      <c r="L11" s="40">
        <f>K11/K$9*100</f>
        <v>32.241813602015114</v>
      </c>
      <c r="M11" s="383">
        <v>869652</v>
      </c>
      <c r="N11" s="569">
        <f>M11/M$9*100</f>
        <v>76.286133087482582</v>
      </c>
    </row>
    <row r="12" spans="1:126" ht="21" customHeight="1" x14ac:dyDescent="0.4">
      <c r="A12" s="3"/>
      <c r="B12" s="1080"/>
      <c r="C12" s="564"/>
      <c r="D12" s="565"/>
      <c r="E12" s="566" t="s">
        <v>347</v>
      </c>
      <c r="F12" s="567"/>
      <c r="G12" s="571">
        <v>580</v>
      </c>
      <c r="H12" s="568">
        <v>33.506643558636625</v>
      </c>
      <c r="I12" s="572">
        <v>562</v>
      </c>
      <c r="J12" s="34">
        <v>33.855421686746986</v>
      </c>
      <c r="K12" s="121">
        <v>539</v>
      </c>
      <c r="L12" s="40">
        <f>K12/K$9*100</f>
        <v>33.942065491183882</v>
      </c>
      <c r="M12" s="383">
        <v>98060</v>
      </c>
      <c r="N12" s="569">
        <f>M12/M$9*100</f>
        <v>8.6018524772650906</v>
      </c>
    </row>
    <row r="13" spans="1:126" ht="21" customHeight="1" x14ac:dyDescent="0.4">
      <c r="A13" s="3"/>
      <c r="B13" s="1080"/>
      <c r="C13" s="564"/>
      <c r="D13" s="565"/>
      <c r="E13" s="566" t="s">
        <v>348</v>
      </c>
      <c r="F13" s="567"/>
      <c r="G13" s="571">
        <v>13</v>
      </c>
      <c r="H13" s="568">
        <v>0.75101097631426927</v>
      </c>
      <c r="I13" s="572">
        <v>13</v>
      </c>
      <c r="J13" s="24">
        <v>0.78313253012048201</v>
      </c>
      <c r="K13" s="121">
        <v>12</v>
      </c>
      <c r="L13" s="39">
        <f>K13/K$9*100</f>
        <v>0.75566750629722923</v>
      </c>
      <c r="M13" s="383">
        <v>135727</v>
      </c>
      <c r="N13" s="569">
        <f>M13/M$9*100</f>
        <v>11.906012963305722</v>
      </c>
    </row>
    <row r="14" spans="1:126" ht="21" customHeight="1" x14ac:dyDescent="0.4">
      <c r="A14" s="3"/>
      <c r="B14" s="1080"/>
      <c r="C14" s="564"/>
      <c r="D14" s="565"/>
      <c r="E14" s="566" t="s">
        <v>116</v>
      </c>
      <c r="F14" s="567"/>
      <c r="G14" s="571">
        <v>579</v>
      </c>
      <c r="H14" s="568">
        <v>33.448873483535529</v>
      </c>
      <c r="I14" s="572">
        <v>550</v>
      </c>
      <c r="J14" s="24">
        <v>33.132530120481931</v>
      </c>
      <c r="K14" s="121">
        <v>525</v>
      </c>
      <c r="L14" s="39">
        <f>K14/K$9*100</f>
        <v>33.060453400503782</v>
      </c>
      <c r="M14" s="383">
        <v>36548</v>
      </c>
      <c r="N14" s="569">
        <f>M14/M$9*100</f>
        <v>3.2060014719466103</v>
      </c>
    </row>
    <row r="15" spans="1:126" ht="6" customHeight="1" x14ac:dyDescent="0.4">
      <c r="A15" s="3"/>
      <c r="B15" s="326"/>
      <c r="C15" s="326"/>
      <c r="D15" s="96"/>
      <c r="E15" s="566"/>
      <c r="F15" s="567"/>
      <c r="G15" s="571"/>
      <c r="H15" s="568"/>
      <c r="I15" s="572"/>
      <c r="J15" s="24"/>
      <c r="K15" s="121"/>
      <c r="L15" s="39"/>
      <c r="M15" s="383"/>
      <c r="N15" s="569"/>
    </row>
    <row r="16" spans="1:126" ht="6" customHeight="1" x14ac:dyDescent="0.4">
      <c r="A16" s="573"/>
      <c r="B16" s="574"/>
      <c r="C16" s="574"/>
      <c r="D16" s="575"/>
      <c r="E16" s="574"/>
      <c r="F16" s="576"/>
      <c r="G16" s="577"/>
      <c r="H16" s="575"/>
      <c r="I16" s="578"/>
      <c r="J16" s="579"/>
      <c r="K16" s="580"/>
      <c r="L16" s="581"/>
      <c r="M16" s="402"/>
      <c r="N16" s="402"/>
    </row>
    <row r="17" spans="1:14" ht="21" customHeight="1" x14ac:dyDescent="0.4">
      <c r="A17" s="3"/>
      <c r="B17" s="1080" t="s">
        <v>349</v>
      </c>
      <c r="C17" s="564"/>
      <c r="D17" s="565"/>
      <c r="E17" s="566" t="s">
        <v>9</v>
      </c>
      <c r="F17" s="567"/>
      <c r="G17" s="356">
        <v>9896</v>
      </c>
      <c r="H17" s="568">
        <v>100</v>
      </c>
      <c r="I17" s="572">
        <v>9817</v>
      </c>
      <c r="J17" s="24">
        <v>100.00000000000001</v>
      </c>
      <c r="K17" s="121">
        <f>SUM(K19:K25)</f>
        <v>9818</v>
      </c>
      <c r="L17" s="39">
        <f>SUM(L19:L25)</f>
        <v>100</v>
      </c>
      <c r="M17" s="383">
        <f>SUM(M19:M25)</f>
        <v>610477</v>
      </c>
      <c r="N17" s="569">
        <f>SUM(N19:N25)</f>
        <v>100</v>
      </c>
    </row>
    <row r="18" spans="1:14" ht="21" customHeight="1" x14ac:dyDescent="0.4">
      <c r="A18" s="3"/>
      <c r="B18" s="1080"/>
      <c r="C18" s="564"/>
      <c r="D18" s="565"/>
      <c r="E18" s="566"/>
      <c r="F18" s="567"/>
      <c r="G18" s="571"/>
      <c r="H18" s="568"/>
      <c r="I18" s="572"/>
      <c r="J18" s="24"/>
      <c r="K18" s="121"/>
      <c r="L18" s="39"/>
      <c r="M18" s="383"/>
      <c r="N18" s="569"/>
    </row>
    <row r="19" spans="1:14" ht="21" customHeight="1" x14ac:dyDescent="0.4">
      <c r="A19" s="3"/>
      <c r="B19" s="1080"/>
      <c r="C19" s="564"/>
      <c r="D19" s="565"/>
      <c r="E19" s="566" t="s">
        <v>350</v>
      </c>
      <c r="F19" s="567"/>
      <c r="G19" s="571">
        <v>5251</v>
      </c>
      <c r="H19" s="568">
        <v>53.061843168957154</v>
      </c>
      <c r="I19" s="572">
        <v>5201</v>
      </c>
      <c r="J19" s="24">
        <v>52.979525313232145</v>
      </c>
      <c r="K19" s="121">
        <v>5174</v>
      </c>
      <c r="L19" s="39">
        <f>K19/K$17*100</f>
        <v>52.69912405785292</v>
      </c>
      <c r="M19" s="383">
        <v>59517</v>
      </c>
      <c r="N19" s="569">
        <f>M19/M$17*100</f>
        <v>9.7492616429447789</v>
      </c>
    </row>
    <row r="20" spans="1:14" ht="21" customHeight="1" x14ac:dyDescent="0.4">
      <c r="A20" s="3"/>
      <c r="B20" s="1080"/>
      <c r="C20" s="564"/>
      <c r="D20" s="565"/>
      <c r="E20" s="566" t="s">
        <v>351</v>
      </c>
      <c r="F20" s="567"/>
      <c r="G20" s="571">
        <v>3982</v>
      </c>
      <c r="H20" s="568">
        <v>40.238480194017782</v>
      </c>
      <c r="I20" s="572">
        <v>3958</v>
      </c>
      <c r="J20" s="24">
        <v>40.317816033411432</v>
      </c>
      <c r="K20" s="121">
        <v>3979</v>
      </c>
      <c r="L20" s="39">
        <f>K20/K$17*100</f>
        <v>40.527602363006721</v>
      </c>
      <c r="M20" s="383">
        <v>487150</v>
      </c>
      <c r="N20" s="569">
        <f>M20/M$17*100</f>
        <v>79.798256117757091</v>
      </c>
    </row>
    <row r="21" spans="1:14" ht="21" customHeight="1" x14ac:dyDescent="0.4">
      <c r="A21" s="3"/>
      <c r="B21" s="1080"/>
      <c r="C21" s="564"/>
      <c r="D21" s="565"/>
      <c r="E21" s="566" t="s">
        <v>352</v>
      </c>
      <c r="F21" s="567"/>
      <c r="G21" s="571">
        <v>91</v>
      </c>
      <c r="H21" s="568">
        <v>0.91956345998383193</v>
      </c>
      <c r="I21" s="572">
        <v>102</v>
      </c>
      <c r="J21" s="24">
        <v>1.0390139553835185</v>
      </c>
      <c r="K21" s="121">
        <v>112</v>
      </c>
      <c r="L21" s="39">
        <f>K21/K$17*100</f>
        <v>1.1407618659604808</v>
      </c>
      <c r="M21" s="383">
        <v>3141</v>
      </c>
      <c r="N21" s="569">
        <f>M21/M$17*100</f>
        <v>0.51451569838011912</v>
      </c>
    </row>
    <row r="22" spans="1:14" ht="21" customHeight="1" x14ac:dyDescent="0.4">
      <c r="A22" s="3"/>
      <c r="B22" s="1080"/>
      <c r="C22" s="564"/>
      <c r="D22" s="565"/>
      <c r="E22" s="566" t="s">
        <v>353</v>
      </c>
      <c r="F22" s="567"/>
      <c r="G22" s="571" t="s">
        <v>37</v>
      </c>
      <c r="H22" s="568" t="s">
        <v>37</v>
      </c>
      <c r="I22" s="582" t="s">
        <v>37</v>
      </c>
      <c r="J22" s="583" t="s">
        <v>37</v>
      </c>
      <c r="K22" s="584" t="s">
        <v>37</v>
      </c>
      <c r="L22" s="585" t="s">
        <v>101</v>
      </c>
      <c r="M22" s="586" t="s">
        <v>37</v>
      </c>
      <c r="N22" s="587" t="s">
        <v>101</v>
      </c>
    </row>
    <row r="23" spans="1:14" ht="21" customHeight="1" x14ac:dyDescent="0.4">
      <c r="A23" s="3"/>
      <c r="B23" s="1080"/>
      <c r="C23" s="564"/>
      <c r="D23" s="565"/>
      <c r="E23" s="566" t="s">
        <v>354</v>
      </c>
      <c r="F23" s="567"/>
      <c r="G23" s="571" t="s">
        <v>37</v>
      </c>
      <c r="H23" s="568" t="s">
        <v>37</v>
      </c>
      <c r="I23" s="582" t="s">
        <v>37</v>
      </c>
      <c r="J23" s="583" t="s">
        <v>37</v>
      </c>
      <c r="K23" s="584" t="s">
        <v>37</v>
      </c>
      <c r="L23" s="585" t="s">
        <v>101</v>
      </c>
      <c r="M23" s="586" t="s">
        <v>37</v>
      </c>
      <c r="N23" s="587" t="s">
        <v>101</v>
      </c>
    </row>
    <row r="24" spans="1:14" ht="21" customHeight="1" x14ac:dyDescent="0.4">
      <c r="A24" s="3"/>
      <c r="B24" s="1080"/>
      <c r="C24" s="564"/>
      <c r="D24" s="565"/>
      <c r="E24" s="566" t="s">
        <v>355</v>
      </c>
      <c r="F24" s="567"/>
      <c r="G24" s="571">
        <v>566</v>
      </c>
      <c r="H24" s="568">
        <v>5.7194826192400967</v>
      </c>
      <c r="I24" s="572">
        <v>550</v>
      </c>
      <c r="J24" s="24">
        <v>5.6025262300091683</v>
      </c>
      <c r="K24" s="121">
        <v>547</v>
      </c>
      <c r="L24" s="39">
        <f>K24/K$17*100</f>
        <v>5.5713994703605625</v>
      </c>
      <c r="M24" s="383">
        <v>60567</v>
      </c>
      <c r="N24" s="569">
        <f>M24/M$17*100</f>
        <v>9.921258294743291</v>
      </c>
    </row>
    <row r="25" spans="1:14" ht="21" customHeight="1" x14ac:dyDescent="0.4">
      <c r="A25" s="3"/>
      <c r="B25" s="1080"/>
      <c r="C25" s="564"/>
      <c r="D25" s="565"/>
      <c r="E25" s="566" t="s">
        <v>116</v>
      </c>
      <c r="F25" s="567"/>
      <c r="G25" s="571">
        <v>6</v>
      </c>
      <c r="H25" s="568">
        <v>6.0630557801131774E-2</v>
      </c>
      <c r="I25" s="572">
        <v>6</v>
      </c>
      <c r="J25" s="24">
        <v>6.1118467963736371E-2</v>
      </c>
      <c r="K25" s="121">
        <v>6</v>
      </c>
      <c r="L25" s="39">
        <f>K25/K$17*100</f>
        <v>6.111224281931147E-2</v>
      </c>
      <c r="M25" s="383">
        <v>102</v>
      </c>
      <c r="N25" s="569">
        <f>M25/M$17*100</f>
        <v>1.670824617471256E-2</v>
      </c>
    </row>
    <row r="26" spans="1:14" ht="6" customHeight="1" x14ac:dyDescent="0.4">
      <c r="A26" s="48"/>
      <c r="B26" s="89"/>
      <c r="C26" s="89"/>
      <c r="D26" s="588"/>
      <c r="E26" s="589"/>
      <c r="F26" s="590"/>
      <c r="G26" s="591"/>
      <c r="H26" s="592"/>
      <c r="I26" s="593"/>
      <c r="J26" s="594"/>
      <c r="K26" s="595"/>
      <c r="L26" s="596"/>
      <c r="M26" s="597"/>
      <c r="N26" s="598"/>
    </row>
    <row r="27" spans="1:14" ht="6" customHeight="1" x14ac:dyDescent="0.4">
      <c r="A27" s="3"/>
      <c r="B27" s="326"/>
      <c r="C27" s="326"/>
      <c r="D27" s="96"/>
      <c r="E27" s="326"/>
      <c r="F27" s="94"/>
      <c r="G27" s="95"/>
      <c r="H27" s="96"/>
      <c r="I27" s="262"/>
      <c r="J27" s="18"/>
      <c r="K27" s="343"/>
      <c r="L27" s="37"/>
      <c r="M27" s="140"/>
      <c r="N27" s="140"/>
    </row>
    <row r="28" spans="1:14" ht="21" customHeight="1" x14ac:dyDescent="0.4">
      <c r="A28" s="3"/>
      <c r="B28" s="1080" t="s">
        <v>356</v>
      </c>
      <c r="C28" s="564"/>
      <c r="D28" s="565"/>
      <c r="E28" s="566" t="s">
        <v>9</v>
      </c>
      <c r="F28" s="567"/>
      <c r="G28" s="356">
        <v>2496</v>
      </c>
      <c r="H28" s="568">
        <v>99.999999999999986</v>
      </c>
      <c r="I28" s="572">
        <v>2477</v>
      </c>
      <c r="J28" s="24">
        <v>100</v>
      </c>
      <c r="K28" s="121">
        <f>SUM(K30:K36)</f>
        <v>2452</v>
      </c>
      <c r="L28" s="39">
        <f>SUM(L30:L36)</f>
        <v>100</v>
      </c>
      <c r="M28" s="383">
        <f>SUM(M30:M36)</f>
        <v>27203</v>
      </c>
      <c r="N28" s="569">
        <f>SUM(N30:N36)</f>
        <v>100</v>
      </c>
    </row>
    <row r="29" spans="1:14" ht="21" customHeight="1" x14ac:dyDescent="0.4">
      <c r="A29" s="3"/>
      <c r="B29" s="1080"/>
      <c r="C29" s="564"/>
      <c r="D29" s="565"/>
      <c r="E29" s="566"/>
      <c r="F29" s="567"/>
      <c r="G29" s="571"/>
      <c r="H29" s="568"/>
      <c r="I29" s="572"/>
      <c r="J29" s="24"/>
      <c r="K29" s="121"/>
      <c r="L29" s="39"/>
      <c r="M29" s="383"/>
      <c r="N29" s="569"/>
    </row>
    <row r="30" spans="1:14" ht="21" customHeight="1" x14ac:dyDescent="0.4">
      <c r="A30" s="3"/>
      <c r="B30" s="1080"/>
      <c r="C30" s="564"/>
      <c r="D30" s="565"/>
      <c r="E30" s="566" t="s">
        <v>350</v>
      </c>
      <c r="F30" s="567"/>
      <c r="G30" s="571">
        <v>1835</v>
      </c>
      <c r="H30" s="568">
        <v>73.517628205128204</v>
      </c>
      <c r="I30" s="572">
        <v>1824</v>
      </c>
      <c r="J30" s="24">
        <v>73.637464675010094</v>
      </c>
      <c r="K30" s="121">
        <v>1809</v>
      </c>
      <c r="L30" s="39">
        <f>K30/K$28*100</f>
        <v>73.776508972267536</v>
      </c>
      <c r="M30" s="383">
        <v>10717</v>
      </c>
      <c r="N30" s="569">
        <f>M30/M$28*100</f>
        <v>39.396390104032641</v>
      </c>
    </row>
    <row r="31" spans="1:14" ht="21" customHeight="1" x14ac:dyDescent="0.4">
      <c r="A31" s="3"/>
      <c r="B31" s="1080"/>
      <c r="C31" s="564"/>
      <c r="D31" s="565"/>
      <c r="E31" s="566" t="s">
        <v>351</v>
      </c>
      <c r="F31" s="567"/>
      <c r="G31" s="571">
        <v>596</v>
      </c>
      <c r="H31" s="568">
        <v>23.878205128205128</v>
      </c>
      <c r="I31" s="572">
        <v>586</v>
      </c>
      <c r="J31" s="24">
        <v>23.657650383528463</v>
      </c>
      <c r="K31" s="121">
        <v>578</v>
      </c>
      <c r="L31" s="39">
        <f>K31/K$28*100</f>
        <v>23.57259380097879</v>
      </c>
      <c r="M31" s="383">
        <v>15205</v>
      </c>
      <c r="N31" s="569">
        <f>M31/M$28*100</f>
        <v>55.894570451788404</v>
      </c>
    </row>
    <row r="32" spans="1:14" ht="21" customHeight="1" x14ac:dyDescent="0.4">
      <c r="A32" s="3"/>
      <c r="B32" s="1080"/>
      <c r="C32" s="564"/>
      <c r="D32" s="565"/>
      <c r="E32" s="566" t="s">
        <v>352</v>
      </c>
      <c r="F32" s="567"/>
      <c r="G32" s="571">
        <v>44</v>
      </c>
      <c r="H32" s="568">
        <v>1.7628205128205128</v>
      </c>
      <c r="I32" s="572">
        <v>46</v>
      </c>
      <c r="J32" s="24">
        <v>1.8570851836899476</v>
      </c>
      <c r="K32" s="121">
        <v>44</v>
      </c>
      <c r="L32" s="39">
        <f>K32/K$28*100</f>
        <v>1.794453507340946</v>
      </c>
      <c r="M32" s="383">
        <v>558</v>
      </c>
      <c r="N32" s="569">
        <f>M32/M$28*100</f>
        <v>2.0512443480498477</v>
      </c>
    </row>
    <row r="33" spans="1:14" ht="21" customHeight="1" x14ac:dyDescent="0.4">
      <c r="A33" s="3"/>
      <c r="B33" s="1080"/>
      <c r="C33" s="564"/>
      <c r="D33" s="565"/>
      <c r="E33" s="566" t="s">
        <v>353</v>
      </c>
      <c r="F33" s="567"/>
      <c r="G33" s="571" t="s">
        <v>37</v>
      </c>
      <c r="H33" s="568" t="s">
        <v>37</v>
      </c>
      <c r="I33" s="582" t="s">
        <v>37</v>
      </c>
      <c r="J33" s="583" t="s">
        <v>37</v>
      </c>
      <c r="K33" s="584" t="s">
        <v>37</v>
      </c>
      <c r="L33" s="585" t="s">
        <v>101</v>
      </c>
      <c r="M33" s="586" t="s">
        <v>37</v>
      </c>
      <c r="N33" s="587" t="s">
        <v>101</v>
      </c>
    </row>
    <row r="34" spans="1:14" ht="21" customHeight="1" x14ac:dyDescent="0.4">
      <c r="A34" s="3"/>
      <c r="B34" s="1080"/>
      <c r="C34" s="564"/>
      <c r="D34" s="565"/>
      <c r="E34" s="566" t="s">
        <v>354</v>
      </c>
      <c r="F34" s="567"/>
      <c r="G34" s="571" t="s">
        <v>37</v>
      </c>
      <c r="H34" s="568" t="s">
        <v>37</v>
      </c>
      <c r="I34" s="582" t="s">
        <v>37</v>
      </c>
      <c r="J34" s="583" t="s">
        <v>37</v>
      </c>
      <c r="K34" s="584" t="s">
        <v>37</v>
      </c>
      <c r="L34" s="585" t="s">
        <v>101</v>
      </c>
      <c r="M34" s="586" t="s">
        <v>37</v>
      </c>
      <c r="N34" s="587" t="s">
        <v>101</v>
      </c>
    </row>
    <row r="35" spans="1:14" ht="21" customHeight="1" x14ac:dyDescent="0.4">
      <c r="A35" s="3"/>
      <c r="B35" s="1080"/>
      <c r="C35" s="564"/>
      <c r="D35" s="565"/>
      <c r="E35" s="566" t="s">
        <v>355</v>
      </c>
      <c r="F35" s="567"/>
      <c r="G35" s="571">
        <v>17</v>
      </c>
      <c r="H35" s="568">
        <v>0.68108974358974361</v>
      </c>
      <c r="I35" s="572">
        <v>17</v>
      </c>
      <c r="J35" s="24">
        <v>0.68631408962454588</v>
      </c>
      <c r="K35" s="121">
        <v>17</v>
      </c>
      <c r="L35" s="39">
        <f>K35/K$28*100</f>
        <v>0.69331158238172919</v>
      </c>
      <c r="M35" s="383">
        <v>694</v>
      </c>
      <c r="N35" s="569">
        <f>M35/M$28*100</f>
        <v>2.5511892070727495</v>
      </c>
    </row>
    <row r="36" spans="1:14" ht="21" customHeight="1" x14ac:dyDescent="0.4">
      <c r="A36" s="3"/>
      <c r="B36" s="1080"/>
      <c r="C36" s="564"/>
      <c r="D36" s="565"/>
      <c r="E36" s="566" t="s">
        <v>116</v>
      </c>
      <c r="F36" s="567"/>
      <c r="G36" s="571">
        <v>4</v>
      </c>
      <c r="H36" s="568">
        <v>0.16025641025641024</v>
      </c>
      <c r="I36" s="572">
        <v>4</v>
      </c>
      <c r="J36" s="24">
        <v>0.16148566814695195</v>
      </c>
      <c r="K36" s="121">
        <v>4</v>
      </c>
      <c r="L36" s="39">
        <f>K36/K$28*100</f>
        <v>0.16313213703099511</v>
      </c>
      <c r="M36" s="383">
        <v>29</v>
      </c>
      <c r="N36" s="569">
        <f>M36/M$28*100</f>
        <v>0.10660588905635408</v>
      </c>
    </row>
    <row r="37" spans="1:14" ht="6" customHeight="1" thickBot="1" x14ac:dyDescent="0.45">
      <c r="A37" s="70"/>
      <c r="B37" s="358"/>
      <c r="C37" s="358"/>
      <c r="D37" s="361"/>
      <c r="E37" s="358"/>
      <c r="F37" s="359"/>
      <c r="G37" s="358"/>
      <c r="H37" s="361"/>
      <c r="I37" s="599"/>
      <c r="J37" s="600"/>
      <c r="K37" s="601"/>
      <c r="L37" s="41"/>
      <c r="M37" s="408"/>
      <c r="N37" s="408"/>
    </row>
    <row r="38" spans="1:14" ht="2.1" customHeight="1" x14ac:dyDescent="0.4">
      <c r="A38" s="3"/>
      <c r="B38" s="326"/>
      <c r="C38" s="326"/>
      <c r="D38" s="326"/>
      <c r="E38" s="326"/>
      <c r="F38" s="326"/>
      <c r="G38" s="326"/>
      <c r="H38" s="326"/>
      <c r="I38" s="130"/>
      <c r="J38" s="130"/>
      <c r="K38" s="326"/>
      <c r="L38" s="326"/>
      <c r="M38" s="326"/>
      <c r="N38" s="326"/>
    </row>
    <row r="39" spans="1:14" x14ac:dyDescent="0.4">
      <c r="A39" s="3"/>
      <c r="B39" s="504" t="s">
        <v>357</v>
      </c>
      <c r="C39" s="504"/>
      <c r="D39" s="504"/>
      <c r="E39" s="326"/>
      <c r="F39" s="326"/>
      <c r="H39" s="326"/>
      <c r="I39" s="326"/>
      <c r="J39" s="130"/>
      <c r="K39" s="326"/>
      <c r="L39" s="326"/>
      <c r="M39" s="326"/>
      <c r="N39" s="528" t="s">
        <v>358</v>
      </c>
    </row>
    <row r="40" spans="1:14" x14ac:dyDescent="0.4">
      <c r="A40" s="3"/>
      <c r="B40" s="3"/>
      <c r="C40" s="3"/>
      <c r="D40" s="3"/>
      <c r="E40" s="3"/>
      <c r="F40" s="3"/>
      <c r="M40" s="5"/>
      <c r="N40" s="5"/>
    </row>
    <row r="41" spans="1:14" ht="10.5" customHeight="1" x14ac:dyDescent="0.4">
      <c r="A41" s="3"/>
      <c r="B41" s="3"/>
      <c r="C41" s="3"/>
      <c r="D41" s="3"/>
      <c r="E41" s="3"/>
      <c r="F41" s="3"/>
      <c r="I41" s="3"/>
      <c r="J41" s="3"/>
      <c r="K41" s="3"/>
      <c r="L41" s="3"/>
    </row>
  </sheetData>
  <mergeCells count="11">
    <mergeCell ref="B7:E7"/>
    <mergeCell ref="B9:B14"/>
    <mergeCell ref="B17:B25"/>
    <mergeCell ref="B28:B36"/>
    <mergeCell ref="M2:N2"/>
    <mergeCell ref="M4:N4"/>
    <mergeCell ref="B6:E6"/>
    <mergeCell ref="G6:H6"/>
    <mergeCell ref="I6:J6"/>
    <mergeCell ref="K6:L6"/>
    <mergeCell ref="M6:N6"/>
  </mergeCells>
  <phoneticPr fontId="3"/>
  <pageMargins left="0.57999999999999996" right="0.63" top="0.35" bottom="0.59" header="0.28000000000000003" footer="0.51200000000000001"/>
  <pageSetup paperSize="9" scale="91" orientation="portrait" r:id="rId1"/>
  <headerFooter alignWithMargins="0"/>
  <colBreaks count="1" manualBreakCount="1">
    <brk id="14" max="3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M27"/>
  <sheetViews>
    <sheetView showGridLines="0" zoomScaleNormal="100" workbookViewId="0">
      <selection activeCell="N21" sqref="N21"/>
    </sheetView>
  </sheetViews>
  <sheetFormatPr defaultRowHeight="10.5" x14ac:dyDescent="0.4"/>
  <cols>
    <col min="1" max="1" width="0.875" style="5" customWidth="1"/>
    <col min="2" max="2" width="6.625" style="5" customWidth="1"/>
    <col min="3" max="3" width="3.125" style="5" customWidth="1"/>
    <col min="4" max="4" width="0.875" style="5" customWidth="1"/>
    <col min="5" max="12" width="9.125" style="5" customWidth="1"/>
    <col min="13" max="256" width="9" style="5"/>
    <col min="257" max="257" width="0.875" style="5" customWidth="1"/>
    <col min="258" max="258" width="6.625" style="5" customWidth="1"/>
    <col min="259" max="259" width="3.125" style="5" customWidth="1"/>
    <col min="260" max="260" width="0.875" style="5" customWidth="1"/>
    <col min="261" max="268" width="9.125" style="5" customWidth="1"/>
    <col min="269" max="512" width="9" style="5"/>
    <col min="513" max="513" width="0.875" style="5" customWidth="1"/>
    <col min="514" max="514" width="6.625" style="5" customWidth="1"/>
    <col min="515" max="515" width="3.125" style="5" customWidth="1"/>
    <col min="516" max="516" width="0.875" style="5" customWidth="1"/>
    <col min="517" max="524" width="9.125" style="5" customWidth="1"/>
    <col min="525" max="768" width="9" style="5"/>
    <col min="769" max="769" width="0.875" style="5" customWidth="1"/>
    <col min="770" max="770" width="6.625" style="5" customWidth="1"/>
    <col min="771" max="771" width="3.125" style="5" customWidth="1"/>
    <col min="772" max="772" width="0.875" style="5" customWidth="1"/>
    <col min="773" max="780" width="9.125" style="5" customWidth="1"/>
    <col min="781" max="1024" width="9" style="5"/>
    <col min="1025" max="1025" width="0.875" style="5" customWidth="1"/>
    <col min="1026" max="1026" width="6.625" style="5" customWidth="1"/>
    <col min="1027" max="1027" width="3.125" style="5" customWidth="1"/>
    <col min="1028" max="1028" width="0.875" style="5" customWidth="1"/>
    <col min="1029" max="1036" width="9.125" style="5" customWidth="1"/>
    <col min="1037" max="1280" width="9" style="5"/>
    <col min="1281" max="1281" width="0.875" style="5" customWidth="1"/>
    <col min="1282" max="1282" width="6.625" style="5" customWidth="1"/>
    <col min="1283" max="1283" width="3.125" style="5" customWidth="1"/>
    <col min="1284" max="1284" width="0.875" style="5" customWidth="1"/>
    <col min="1285" max="1292" width="9.125" style="5" customWidth="1"/>
    <col min="1293" max="1536" width="9" style="5"/>
    <col min="1537" max="1537" width="0.875" style="5" customWidth="1"/>
    <col min="1538" max="1538" width="6.625" style="5" customWidth="1"/>
    <col min="1539" max="1539" width="3.125" style="5" customWidth="1"/>
    <col min="1540" max="1540" width="0.875" style="5" customWidth="1"/>
    <col min="1541" max="1548" width="9.125" style="5" customWidth="1"/>
    <col min="1549" max="1792" width="9" style="5"/>
    <col min="1793" max="1793" width="0.875" style="5" customWidth="1"/>
    <col min="1794" max="1794" width="6.625" style="5" customWidth="1"/>
    <col min="1795" max="1795" width="3.125" style="5" customWidth="1"/>
    <col min="1796" max="1796" width="0.875" style="5" customWidth="1"/>
    <col min="1797" max="1804" width="9.125" style="5" customWidth="1"/>
    <col min="1805" max="2048" width="9" style="5"/>
    <col min="2049" max="2049" width="0.875" style="5" customWidth="1"/>
    <col min="2050" max="2050" width="6.625" style="5" customWidth="1"/>
    <col min="2051" max="2051" width="3.125" style="5" customWidth="1"/>
    <col min="2052" max="2052" width="0.875" style="5" customWidth="1"/>
    <col min="2053" max="2060" width="9.125" style="5" customWidth="1"/>
    <col min="2061" max="2304" width="9" style="5"/>
    <col min="2305" max="2305" width="0.875" style="5" customWidth="1"/>
    <col min="2306" max="2306" width="6.625" style="5" customWidth="1"/>
    <col min="2307" max="2307" width="3.125" style="5" customWidth="1"/>
    <col min="2308" max="2308" width="0.875" style="5" customWidth="1"/>
    <col min="2309" max="2316" width="9.125" style="5" customWidth="1"/>
    <col min="2317" max="2560" width="9" style="5"/>
    <col min="2561" max="2561" width="0.875" style="5" customWidth="1"/>
    <col min="2562" max="2562" width="6.625" style="5" customWidth="1"/>
    <col min="2563" max="2563" width="3.125" style="5" customWidth="1"/>
    <col min="2564" max="2564" width="0.875" style="5" customWidth="1"/>
    <col min="2565" max="2572" width="9.125" style="5" customWidth="1"/>
    <col min="2573" max="2816" width="9" style="5"/>
    <col min="2817" max="2817" width="0.875" style="5" customWidth="1"/>
    <col min="2818" max="2818" width="6.625" style="5" customWidth="1"/>
    <col min="2819" max="2819" width="3.125" style="5" customWidth="1"/>
    <col min="2820" max="2820" width="0.875" style="5" customWidth="1"/>
    <col min="2821" max="2828" width="9.125" style="5" customWidth="1"/>
    <col min="2829" max="3072" width="9" style="5"/>
    <col min="3073" max="3073" width="0.875" style="5" customWidth="1"/>
    <col min="3074" max="3074" width="6.625" style="5" customWidth="1"/>
    <col min="3075" max="3075" width="3.125" style="5" customWidth="1"/>
    <col min="3076" max="3076" width="0.875" style="5" customWidth="1"/>
    <col min="3077" max="3084" width="9.125" style="5" customWidth="1"/>
    <col min="3085" max="3328" width="9" style="5"/>
    <col min="3329" max="3329" width="0.875" style="5" customWidth="1"/>
    <col min="3330" max="3330" width="6.625" style="5" customWidth="1"/>
    <col min="3331" max="3331" width="3.125" style="5" customWidth="1"/>
    <col min="3332" max="3332" width="0.875" style="5" customWidth="1"/>
    <col min="3333" max="3340" width="9.125" style="5" customWidth="1"/>
    <col min="3341" max="3584" width="9" style="5"/>
    <col min="3585" max="3585" width="0.875" style="5" customWidth="1"/>
    <col min="3586" max="3586" width="6.625" style="5" customWidth="1"/>
    <col min="3587" max="3587" width="3.125" style="5" customWidth="1"/>
    <col min="3588" max="3588" width="0.875" style="5" customWidth="1"/>
    <col min="3589" max="3596" width="9.125" style="5" customWidth="1"/>
    <col min="3597" max="3840" width="9" style="5"/>
    <col min="3841" max="3841" width="0.875" style="5" customWidth="1"/>
    <col min="3842" max="3842" width="6.625" style="5" customWidth="1"/>
    <col min="3843" max="3843" width="3.125" style="5" customWidth="1"/>
    <col min="3844" max="3844" width="0.875" style="5" customWidth="1"/>
    <col min="3845" max="3852" width="9.125" style="5" customWidth="1"/>
    <col min="3853" max="4096" width="9" style="5"/>
    <col min="4097" max="4097" width="0.875" style="5" customWidth="1"/>
    <col min="4098" max="4098" width="6.625" style="5" customWidth="1"/>
    <col min="4099" max="4099" width="3.125" style="5" customWidth="1"/>
    <col min="4100" max="4100" width="0.875" style="5" customWidth="1"/>
    <col min="4101" max="4108" width="9.125" style="5" customWidth="1"/>
    <col min="4109" max="4352" width="9" style="5"/>
    <col min="4353" max="4353" width="0.875" style="5" customWidth="1"/>
    <col min="4354" max="4354" width="6.625" style="5" customWidth="1"/>
    <col min="4355" max="4355" width="3.125" style="5" customWidth="1"/>
    <col min="4356" max="4356" width="0.875" style="5" customWidth="1"/>
    <col min="4357" max="4364" width="9.125" style="5" customWidth="1"/>
    <col min="4365" max="4608" width="9" style="5"/>
    <col min="4609" max="4609" width="0.875" style="5" customWidth="1"/>
    <col min="4610" max="4610" width="6.625" style="5" customWidth="1"/>
    <col min="4611" max="4611" width="3.125" style="5" customWidth="1"/>
    <col min="4612" max="4612" width="0.875" style="5" customWidth="1"/>
    <col min="4613" max="4620" width="9.125" style="5" customWidth="1"/>
    <col min="4621" max="4864" width="9" style="5"/>
    <col min="4865" max="4865" width="0.875" style="5" customWidth="1"/>
    <col min="4866" max="4866" width="6.625" style="5" customWidth="1"/>
    <col min="4867" max="4867" width="3.125" style="5" customWidth="1"/>
    <col min="4868" max="4868" width="0.875" style="5" customWidth="1"/>
    <col min="4869" max="4876" width="9.125" style="5" customWidth="1"/>
    <col min="4877" max="5120" width="9" style="5"/>
    <col min="5121" max="5121" width="0.875" style="5" customWidth="1"/>
    <col min="5122" max="5122" width="6.625" style="5" customWidth="1"/>
    <col min="5123" max="5123" width="3.125" style="5" customWidth="1"/>
    <col min="5124" max="5124" width="0.875" style="5" customWidth="1"/>
    <col min="5125" max="5132" width="9.125" style="5" customWidth="1"/>
    <col min="5133" max="5376" width="9" style="5"/>
    <col min="5377" max="5377" width="0.875" style="5" customWidth="1"/>
    <col min="5378" max="5378" width="6.625" style="5" customWidth="1"/>
    <col min="5379" max="5379" width="3.125" style="5" customWidth="1"/>
    <col min="5380" max="5380" width="0.875" style="5" customWidth="1"/>
    <col min="5381" max="5388" width="9.125" style="5" customWidth="1"/>
    <col min="5389" max="5632" width="9" style="5"/>
    <col min="5633" max="5633" width="0.875" style="5" customWidth="1"/>
    <col min="5634" max="5634" width="6.625" style="5" customWidth="1"/>
    <col min="5635" max="5635" width="3.125" style="5" customWidth="1"/>
    <col min="5636" max="5636" width="0.875" style="5" customWidth="1"/>
    <col min="5637" max="5644" width="9.125" style="5" customWidth="1"/>
    <col min="5645" max="5888" width="9" style="5"/>
    <col min="5889" max="5889" width="0.875" style="5" customWidth="1"/>
    <col min="5890" max="5890" width="6.625" style="5" customWidth="1"/>
    <col min="5891" max="5891" width="3.125" style="5" customWidth="1"/>
    <col min="5892" max="5892" width="0.875" style="5" customWidth="1"/>
    <col min="5893" max="5900" width="9.125" style="5" customWidth="1"/>
    <col min="5901" max="6144" width="9" style="5"/>
    <col min="6145" max="6145" width="0.875" style="5" customWidth="1"/>
    <col min="6146" max="6146" width="6.625" style="5" customWidth="1"/>
    <col min="6147" max="6147" width="3.125" style="5" customWidth="1"/>
    <col min="6148" max="6148" width="0.875" style="5" customWidth="1"/>
    <col min="6149" max="6156" width="9.125" style="5" customWidth="1"/>
    <col min="6157" max="6400" width="9" style="5"/>
    <col min="6401" max="6401" width="0.875" style="5" customWidth="1"/>
    <col min="6402" max="6402" width="6.625" style="5" customWidth="1"/>
    <col min="6403" max="6403" width="3.125" style="5" customWidth="1"/>
    <col min="6404" max="6404" width="0.875" style="5" customWidth="1"/>
    <col min="6405" max="6412" width="9.125" style="5" customWidth="1"/>
    <col min="6413" max="6656" width="9" style="5"/>
    <col min="6657" max="6657" width="0.875" style="5" customWidth="1"/>
    <col min="6658" max="6658" width="6.625" style="5" customWidth="1"/>
    <col min="6659" max="6659" width="3.125" style="5" customWidth="1"/>
    <col min="6660" max="6660" width="0.875" style="5" customWidth="1"/>
    <col min="6661" max="6668" width="9.125" style="5" customWidth="1"/>
    <col min="6669" max="6912" width="9" style="5"/>
    <col min="6913" max="6913" width="0.875" style="5" customWidth="1"/>
    <col min="6914" max="6914" width="6.625" style="5" customWidth="1"/>
    <col min="6915" max="6915" width="3.125" style="5" customWidth="1"/>
    <col min="6916" max="6916" width="0.875" style="5" customWidth="1"/>
    <col min="6917" max="6924" width="9.125" style="5" customWidth="1"/>
    <col min="6925" max="7168" width="9" style="5"/>
    <col min="7169" max="7169" width="0.875" style="5" customWidth="1"/>
    <col min="7170" max="7170" width="6.625" style="5" customWidth="1"/>
    <col min="7171" max="7171" width="3.125" style="5" customWidth="1"/>
    <col min="7172" max="7172" width="0.875" style="5" customWidth="1"/>
    <col min="7173" max="7180" width="9.125" style="5" customWidth="1"/>
    <col min="7181" max="7424" width="9" style="5"/>
    <col min="7425" max="7425" width="0.875" style="5" customWidth="1"/>
    <col min="7426" max="7426" width="6.625" style="5" customWidth="1"/>
    <col min="7427" max="7427" width="3.125" style="5" customWidth="1"/>
    <col min="7428" max="7428" width="0.875" style="5" customWidth="1"/>
    <col min="7429" max="7436" width="9.125" style="5" customWidth="1"/>
    <col min="7437" max="7680" width="9" style="5"/>
    <col min="7681" max="7681" width="0.875" style="5" customWidth="1"/>
    <col min="7682" max="7682" width="6.625" style="5" customWidth="1"/>
    <col min="7683" max="7683" width="3.125" style="5" customWidth="1"/>
    <col min="7684" max="7684" width="0.875" style="5" customWidth="1"/>
    <col min="7685" max="7692" width="9.125" style="5" customWidth="1"/>
    <col min="7693" max="7936" width="9" style="5"/>
    <col min="7937" max="7937" width="0.875" style="5" customWidth="1"/>
    <col min="7938" max="7938" width="6.625" style="5" customWidth="1"/>
    <col min="7939" max="7939" width="3.125" style="5" customWidth="1"/>
    <col min="7940" max="7940" width="0.875" style="5" customWidth="1"/>
    <col min="7941" max="7948" width="9.125" style="5" customWidth="1"/>
    <col min="7949" max="8192" width="9" style="5"/>
    <col min="8193" max="8193" width="0.875" style="5" customWidth="1"/>
    <col min="8194" max="8194" width="6.625" style="5" customWidth="1"/>
    <col min="8195" max="8195" width="3.125" style="5" customWidth="1"/>
    <col min="8196" max="8196" width="0.875" style="5" customWidth="1"/>
    <col min="8197" max="8204" width="9.125" style="5" customWidth="1"/>
    <col min="8205" max="8448" width="9" style="5"/>
    <col min="8449" max="8449" width="0.875" style="5" customWidth="1"/>
    <col min="8450" max="8450" width="6.625" style="5" customWidth="1"/>
    <col min="8451" max="8451" width="3.125" style="5" customWidth="1"/>
    <col min="8452" max="8452" width="0.875" style="5" customWidth="1"/>
    <col min="8453" max="8460" width="9.125" style="5" customWidth="1"/>
    <col min="8461" max="8704" width="9" style="5"/>
    <col min="8705" max="8705" width="0.875" style="5" customWidth="1"/>
    <col min="8706" max="8706" width="6.625" style="5" customWidth="1"/>
    <col min="8707" max="8707" width="3.125" style="5" customWidth="1"/>
    <col min="8708" max="8708" width="0.875" style="5" customWidth="1"/>
    <col min="8709" max="8716" width="9.125" style="5" customWidth="1"/>
    <col min="8717" max="8960" width="9" style="5"/>
    <col min="8961" max="8961" width="0.875" style="5" customWidth="1"/>
    <col min="8962" max="8962" width="6.625" style="5" customWidth="1"/>
    <col min="8963" max="8963" width="3.125" style="5" customWidth="1"/>
    <col min="8964" max="8964" width="0.875" style="5" customWidth="1"/>
    <col min="8965" max="8972" width="9.125" style="5" customWidth="1"/>
    <col min="8973" max="9216" width="9" style="5"/>
    <col min="9217" max="9217" width="0.875" style="5" customWidth="1"/>
    <col min="9218" max="9218" width="6.625" style="5" customWidth="1"/>
    <col min="9219" max="9219" width="3.125" style="5" customWidth="1"/>
    <col min="9220" max="9220" width="0.875" style="5" customWidth="1"/>
    <col min="9221" max="9228" width="9.125" style="5" customWidth="1"/>
    <col min="9229" max="9472" width="9" style="5"/>
    <col min="9473" max="9473" width="0.875" style="5" customWidth="1"/>
    <col min="9474" max="9474" width="6.625" style="5" customWidth="1"/>
    <col min="9475" max="9475" width="3.125" style="5" customWidth="1"/>
    <col min="9476" max="9476" width="0.875" style="5" customWidth="1"/>
    <col min="9477" max="9484" width="9.125" style="5" customWidth="1"/>
    <col min="9485" max="9728" width="9" style="5"/>
    <col min="9729" max="9729" width="0.875" style="5" customWidth="1"/>
    <col min="9730" max="9730" width="6.625" style="5" customWidth="1"/>
    <col min="9731" max="9731" width="3.125" style="5" customWidth="1"/>
    <col min="9732" max="9732" width="0.875" style="5" customWidth="1"/>
    <col min="9733" max="9740" width="9.125" style="5" customWidth="1"/>
    <col min="9741" max="9984" width="9" style="5"/>
    <col min="9985" max="9985" width="0.875" style="5" customWidth="1"/>
    <col min="9986" max="9986" width="6.625" style="5" customWidth="1"/>
    <col min="9987" max="9987" width="3.125" style="5" customWidth="1"/>
    <col min="9988" max="9988" width="0.875" style="5" customWidth="1"/>
    <col min="9989" max="9996" width="9.125" style="5" customWidth="1"/>
    <col min="9997" max="10240" width="9" style="5"/>
    <col min="10241" max="10241" width="0.875" style="5" customWidth="1"/>
    <col min="10242" max="10242" width="6.625" style="5" customWidth="1"/>
    <col min="10243" max="10243" width="3.125" style="5" customWidth="1"/>
    <col min="10244" max="10244" width="0.875" style="5" customWidth="1"/>
    <col min="10245" max="10252" width="9.125" style="5" customWidth="1"/>
    <col min="10253" max="10496" width="9" style="5"/>
    <col min="10497" max="10497" width="0.875" style="5" customWidth="1"/>
    <col min="10498" max="10498" width="6.625" style="5" customWidth="1"/>
    <col min="10499" max="10499" width="3.125" style="5" customWidth="1"/>
    <col min="10500" max="10500" width="0.875" style="5" customWidth="1"/>
    <col min="10501" max="10508" width="9.125" style="5" customWidth="1"/>
    <col min="10509" max="10752" width="9" style="5"/>
    <col min="10753" max="10753" width="0.875" style="5" customWidth="1"/>
    <col min="10754" max="10754" width="6.625" style="5" customWidth="1"/>
    <col min="10755" max="10755" width="3.125" style="5" customWidth="1"/>
    <col min="10756" max="10756" width="0.875" style="5" customWidth="1"/>
    <col min="10757" max="10764" width="9.125" style="5" customWidth="1"/>
    <col min="10765" max="11008" width="9" style="5"/>
    <col min="11009" max="11009" width="0.875" style="5" customWidth="1"/>
    <col min="11010" max="11010" width="6.625" style="5" customWidth="1"/>
    <col min="11011" max="11011" width="3.125" style="5" customWidth="1"/>
    <col min="11012" max="11012" width="0.875" style="5" customWidth="1"/>
    <col min="11013" max="11020" width="9.125" style="5" customWidth="1"/>
    <col min="11021" max="11264" width="9" style="5"/>
    <col min="11265" max="11265" width="0.875" style="5" customWidth="1"/>
    <col min="11266" max="11266" width="6.625" style="5" customWidth="1"/>
    <col min="11267" max="11267" width="3.125" style="5" customWidth="1"/>
    <col min="11268" max="11268" width="0.875" style="5" customWidth="1"/>
    <col min="11269" max="11276" width="9.125" style="5" customWidth="1"/>
    <col min="11277" max="11520" width="9" style="5"/>
    <col min="11521" max="11521" width="0.875" style="5" customWidth="1"/>
    <col min="11522" max="11522" width="6.625" style="5" customWidth="1"/>
    <col min="11523" max="11523" width="3.125" style="5" customWidth="1"/>
    <col min="11524" max="11524" width="0.875" style="5" customWidth="1"/>
    <col min="11525" max="11532" width="9.125" style="5" customWidth="1"/>
    <col min="11533" max="11776" width="9" style="5"/>
    <col min="11777" max="11777" width="0.875" style="5" customWidth="1"/>
    <col min="11778" max="11778" width="6.625" style="5" customWidth="1"/>
    <col min="11779" max="11779" width="3.125" style="5" customWidth="1"/>
    <col min="11780" max="11780" width="0.875" style="5" customWidth="1"/>
    <col min="11781" max="11788" width="9.125" style="5" customWidth="1"/>
    <col min="11789" max="12032" width="9" style="5"/>
    <col min="12033" max="12033" width="0.875" style="5" customWidth="1"/>
    <col min="12034" max="12034" width="6.625" style="5" customWidth="1"/>
    <col min="12035" max="12035" width="3.125" style="5" customWidth="1"/>
    <col min="12036" max="12036" width="0.875" style="5" customWidth="1"/>
    <col min="12037" max="12044" width="9.125" style="5" customWidth="1"/>
    <col min="12045" max="12288" width="9" style="5"/>
    <col min="12289" max="12289" width="0.875" style="5" customWidth="1"/>
    <col min="12290" max="12290" width="6.625" style="5" customWidth="1"/>
    <col min="12291" max="12291" width="3.125" style="5" customWidth="1"/>
    <col min="12292" max="12292" width="0.875" style="5" customWidth="1"/>
    <col min="12293" max="12300" width="9.125" style="5" customWidth="1"/>
    <col min="12301" max="12544" width="9" style="5"/>
    <col min="12545" max="12545" width="0.875" style="5" customWidth="1"/>
    <col min="12546" max="12546" width="6.625" style="5" customWidth="1"/>
    <col min="12547" max="12547" width="3.125" style="5" customWidth="1"/>
    <col min="12548" max="12548" width="0.875" style="5" customWidth="1"/>
    <col min="12549" max="12556" width="9.125" style="5" customWidth="1"/>
    <col min="12557" max="12800" width="9" style="5"/>
    <col min="12801" max="12801" width="0.875" style="5" customWidth="1"/>
    <col min="12802" max="12802" width="6.625" style="5" customWidth="1"/>
    <col min="12803" max="12803" width="3.125" style="5" customWidth="1"/>
    <col min="12804" max="12804" width="0.875" style="5" customWidth="1"/>
    <col min="12805" max="12812" width="9.125" style="5" customWidth="1"/>
    <col min="12813" max="13056" width="9" style="5"/>
    <col min="13057" max="13057" width="0.875" style="5" customWidth="1"/>
    <col min="13058" max="13058" width="6.625" style="5" customWidth="1"/>
    <col min="13059" max="13059" width="3.125" style="5" customWidth="1"/>
    <col min="13060" max="13060" width="0.875" style="5" customWidth="1"/>
    <col min="13061" max="13068" width="9.125" style="5" customWidth="1"/>
    <col min="13069" max="13312" width="9" style="5"/>
    <col min="13313" max="13313" width="0.875" style="5" customWidth="1"/>
    <col min="13314" max="13314" width="6.625" style="5" customWidth="1"/>
    <col min="13315" max="13315" width="3.125" style="5" customWidth="1"/>
    <col min="13316" max="13316" width="0.875" style="5" customWidth="1"/>
    <col min="13317" max="13324" width="9.125" style="5" customWidth="1"/>
    <col min="13325" max="13568" width="9" style="5"/>
    <col min="13569" max="13569" width="0.875" style="5" customWidth="1"/>
    <col min="13570" max="13570" width="6.625" style="5" customWidth="1"/>
    <col min="13571" max="13571" width="3.125" style="5" customWidth="1"/>
    <col min="13572" max="13572" width="0.875" style="5" customWidth="1"/>
    <col min="13573" max="13580" width="9.125" style="5" customWidth="1"/>
    <col min="13581" max="13824" width="9" style="5"/>
    <col min="13825" max="13825" width="0.875" style="5" customWidth="1"/>
    <col min="13826" max="13826" width="6.625" style="5" customWidth="1"/>
    <col min="13827" max="13827" width="3.125" style="5" customWidth="1"/>
    <col min="13828" max="13828" width="0.875" style="5" customWidth="1"/>
    <col min="13829" max="13836" width="9.125" style="5" customWidth="1"/>
    <col min="13837" max="14080" width="9" style="5"/>
    <col min="14081" max="14081" width="0.875" style="5" customWidth="1"/>
    <col min="14082" max="14082" width="6.625" style="5" customWidth="1"/>
    <col min="14083" max="14083" width="3.125" style="5" customWidth="1"/>
    <col min="14084" max="14084" width="0.875" style="5" customWidth="1"/>
    <col min="14085" max="14092" width="9.125" style="5" customWidth="1"/>
    <col min="14093" max="14336" width="9" style="5"/>
    <col min="14337" max="14337" width="0.875" style="5" customWidth="1"/>
    <col min="14338" max="14338" width="6.625" style="5" customWidth="1"/>
    <col min="14339" max="14339" width="3.125" style="5" customWidth="1"/>
    <col min="14340" max="14340" width="0.875" style="5" customWidth="1"/>
    <col min="14341" max="14348" width="9.125" style="5" customWidth="1"/>
    <col min="14349" max="14592" width="9" style="5"/>
    <col min="14593" max="14593" width="0.875" style="5" customWidth="1"/>
    <col min="14594" max="14594" width="6.625" style="5" customWidth="1"/>
    <col min="14595" max="14595" width="3.125" style="5" customWidth="1"/>
    <col min="14596" max="14596" width="0.875" style="5" customWidth="1"/>
    <col min="14597" max="14604" width="9.125" style="5" customWidth="1"/>
    <col min="14605" max="14848" width="9" style="5"/>
    <col min="14849" max="14849" width="0.875" style="5" customWidth="1"/>
    <col min="14850" max="14850" width="6.625" style="5" customWidth="1"/>
    <col min="14851" max="14851" width="3.125" style="5" customWidth="1"/>
    <col min="14852" max="14852" width="0.875" style="5" customWidth="1"/>
    <col min="14853" max="14860" width="9.125" style="5" customWidth="1"/>
    <col min="14861" max="15104" width="9" style="5"/>
    <col min="15105" max="15105" width="0.875" style="5" customWidth="1"/>
    <col min="15106" max="15106" width="6.625" style="5" customWidth="1"/>
    <col min="15107" max="15107" width="3.125" style="5" customWidth="1"/>
    <col min="15108" max="15108" width="0.875" style="5" customWidth="1"/>
    <col min="15109" max="15116" width="9.125" style="5" customWidth="1"/>
    <col min="15117" max="15360" width="9" style="5"/>
    <col min="15361" max="15361" width="0.875" style="5" customWidth="1"/>
    <col min="15362" max="15362" width="6.625" style="5" customWidth="1"/>
    <col min="15363" max="15363" width="3.125" style="5" customWidth="1"/>
    <col min="15364" max="15364" width="0.875" style="5" customWidth="1"/>
    <col min="15365" max="15372" width="9.125" style="5" customWidth="1"/>
    <col min="15373" max="15616" width="9" style="5"/>
    <col min="15617" max="15617" width="0.875" style="5" customWidth="1"/>
    <col min="15618" max="15618" width="6.625" style="5" customWidth="1"/>
    <col min="15619" max="15619" width="3.125" style="5" customWidth="1"/>
    <col min="15620" max="15620" width="0.875" style="5" customWidth="1"/>
    <col min="15621" max="15628" width="9.125" style="5" customWidth="1"/>
    <col min="15629" max="15872" width="9" style="5"/>
    <col min="15873" max="15873" width="0.875" style="5" customWidth="1"/>
    <col min="15874" max="15874" width="6.625" style="5" customWidth="1"/>
    <col min="15875" max="15875" width="3.125" style="5" customWidth="1"/>
    <col min="15876" max="15876" width="0.875" style="5" customWidth="1"/>
    <col min="15877" max="15884" width="9.125" style="5" customWidth="1"/>
    <col min="15885" max="16128" width="9" style="5"/>
    <col min="16129" max="16129" width="0.875" style="5" customWidth="1"/>
    <col min="16130" max="16130" width="6.625" style="5" customWidth="1"/>
    <col min="16131" max="16131" width="3.125" style="5" customWidth="1"/>
    <col min="16132" max="16132" width="0.875" style="5" customWidth="1"/>
    <col min="16133" max="16140" width="9.125" style="5" customWidth="1"/>
    <col min="16141" max="16384" width="9" style="5"/>
  </cols>
  <sheetData>
    <row r="1" spans="1:12" ht="14.25" customHeight="1" x14ac:dyDescent="0.4">
      <c r="A1" s="42" t="s">
        <v>18</v>
      </c>
      <c r="B1" s="43"/>
      <c r="C1" s="43"/>
      <c r="D1" s="43"/>
      <c r="E1" s="3"/>
      <c r="F1" s="3"/>
      <c r="G1" s="3"/>
      <c r="H1" s="3"/>
      <c r="I1" s="3"/>
      <c r="J1" s="3"/>
      <c r="K1" s="3"/>
      <c r="L1" s="3"/>
    </row>
    <row r="2" spans="1:12" ht="9.75" customHeight="1" x14ac:dyDescent="0.4">
      <c r="A2" s="3"/>
      <c r="B2" s="44"/>
      <c r="C2" s="44"/>
      <c r="D2" s="44"/>
      <c r="E2" s="3"/>
      <c r="F2" s="3"/>
      <c r="G2" s="3"/>
      <c r="H2" s="3"/>
      <c r="I2" s="3"/>
      <c r="J2" s="3"/>
      <c r="K2" s="3"/>
      <c r="L2" s="7" t="s">
        <v>19</v>
      </c>
    </row>
    <row r="3" spans="1:12" ht="2.1" customHeight="1" thickBot="1" x14ac:dyDescent="0.45">
      <c r="A3" s="3"/>
      <c r="B3" s="44"/>
      <c r="C3" s="44"/>
      <c r="D3" s="44"/>
      <c r="E3" s="3"/>
      <c r="F3" s="3"/>
      <c r="G3" s="3"/>
      <c r="H3" s="3"/>
      <c r="I3" s="3"/>
      <c r="J3" s="3"/>
      <c r="K3" s="3"/>
      <c r="L3" s="7"/>
    </row>
    <row r="4" spans="1:12" ht="12" customHeight="1" x14ac:dyDescent="0.4">
      <c r="A4" s="45"/>
      <c r="B4" s="957" t="s">
        <v>7</v>
      </c>
      <c r="C4" s="957"/>
      <c r="D4" s="46"/>
      <c r="E4" s="958" t="s">
        <v>20</v>
      </c>
      <c r="F4" s="959"/>
      <c r="G4" s="962" t="s">
        <v>21</v>
      </c>
      <c r="H4" s="949"/>
      <c r="I4" s="949"/>
      <c r="J4" s="949"/>
      <c r="K4" s="949"/>
      <c r="L4" s="963"/>
    </row>
    <row r="5" spans="1:12" ht="12" customHeight="1" x14ac:dyDescent="0.4">
      <c r="A5" s="3"/>
      <c r="B5" s="47"/>
      <c r="C5" s="47"/>
      <c r="D5" s="47"/>
      <c r="E5" s="960"/>
      <c r="F5" s="961"/>
      <c r="G5" s="955" t="s">
        <v>20</v>
      </c>
      <c r="H5" s="956"/>
      <c r="I5" s="955" t="s">
        <v>22</v>
      </c>
      <c r="J5" s="956"/>
      <c r="K5" s="964" t="s">
        <v>23</v>
      </c>
      <c r="L5" s="965"/>
    </row>
    <row r="6" spans="1:12" ht="12" customHeight="1" x14ac:dyDescent="0.4">
      <c r="A6" s="48"/>
      <c r="B6" s="966" t="s">
        <v>3</v>
      </c>
      <c r="C6" s="966"/>
      <c r="D6" s="49"/>
      <c r="E6" s="13" t="s">
        <v>24</v>
      </c>
      <c r="F6" s="13" t="s">
        <v>25</v>
      </c>
      <c r="G6" s="13" t="s">
        <v>24</v>
      </c>
      <c r="H6" s="13" t="s">
        <v>25</v>
      </c>
      <c r="I6" s="13" t="s">
        <v>24</v>
      </c>
      <c r="J6" s="13" t="s">
        <v>25</v>
      </c>
      <c r="K6" s="13" t="s">
        <v>26</v>
      </c>
      <c r="L6" s="50" t="s">
        <v>27</v>
      </c>
    </row>
    <row r="7" spans="1:12" ht="6" customHeight="1" x14ac:dyDescent="0.4">
      <c r="A7" s="3"/>
      <c r="B7" s="3"/>
      <c r="C7" s="3"/>
      <c r="D7" s="3"/>
      <c r="E7" s="16"/>
      <c r="F7" s="51"/>
      <c r="G7" s="51"/>
      <c r="H7" s="51"/>
      <c r="I7" s="51"/>
      <c r="J7" s="51"/>
      <c r="K7" s="51"/>
      <c r="L7" s="3"/>
    </row>
    <row r="8" spans="1:12" ht="15" customHeight="1" x14ac:dyDescent="0.4">
      <c r="A8" s="3"/>
      <c r="B8" s="52" t="s">
        <v>28</v>
      </c>
      <c r="C8" s="53" t="s">
        <v>29</v>
      </c>
      <c r="D8" s="54"/>
      <c r="E8" s="55">
        <v>130403</v>
      </c>
      <c r="F8" s="56">
        <v>1316523</v>
      </c>
      <c r="G8" s="56">
        <v>130403</v>
      </c>
      <c r="H8" s="56">
        <v>1316523</v>
      </c>
      <c r="I8" s="56">
        <v>547</v>
      </c>
      <c r="J8" s="56">
        <v>23925</v>
      </c>
      <c r="K8" s="56">
        <v>9522</v>
      </c>
      <c r="L8" s="57">
        <v>231956</v>
      </c>
    </row>
    <row r="9" spans="1:12" ht="15" customHeight="1" x14ac:dyDescent="0.4">
      <c r="B9" s="58">
        <v>31</v>
      </c>
      <c r="C9" s="59"/>
      <c r="D9" s="20"/>
      <c r="E9" s="60">
        <v>130457</v>
      </c>
      <c r="F9" s="61">
        <v>1317199</v>
      </c>
      <c r="G9" s="61">
        <v>130457</v>
      </c>
      <c r="H9" s="61">
        <v>1317199</v>
      </c>
      <c r="I9" s="61">
        <v>547</v>
      </c>
      <c r="J9" s="61">
        <v>23925</v>
      </c>
      <c r="K9" s="61">
        <v>9406</v>
      </c>
      <c r="L9" s="62">
        <v>229396</v>
      </c>
    </row>
    <row r="10" spans="1:12" ht="15" customHeight="1" x14ac:dyDescent="0.4">
      <c r="A10" s="63"/>
      <c r="B10" s="64" t="s">
        <v>30</v>
      </c>
      <c r="C10" s="65" t="s">
        <v>29</v>
      </c>
      <c r="D10" s="66"/>
      <c r="E10" s="67">
        <f>SUM(G10,I21)</f>
        <v>130456</v>
      </c>
      <c r="F10" s="68">
        <f>SUM(H10,J21)</f>
        <v>1317108</v>
      </c>
      <c r="G10" s="68">
        <f>SUM(I10,K10,E21,G21)</f>
        <v>130456</v>
      </c>
      <c r="H10" s="68">
        <f>SUM(J10,L10,F21,H21)</f>
        <v>1317108</v>
      </c>
      <c r="I10" s="68">
        <v>547</v>
      </c>
      <c r="J10" s="68">
        <v>23925</v>
      </c>
      <c r="K10" s="68">
        <v>9406</v>
      </c>
      <c r="L10" s="69">
        <v>229410</v>
      </c>
    </row>
    <row r="11" spans="1:12" s="3" customFormat="1" ht="15" customHeight="1" x14ac:dyDescent="0.4">
      <c r="A11" s="5"/>
      <c r="B11" s="967" t="s">
        <v>31</v>
      </c>
      <c r="C11" s="967"/>
      <c r="D11" s="20"/>
      <c r="E11" s="60">
        <f>SUM(G11,I22)</f>
        <v>21937647</v>
      </c>
      <c r="F11" s="61">
        <f>SUM(H11,J22)</f>
        <v>130840119</v>
      </c>
      <c r="G11" s="61">
        <f>SUM(I11,K11,E22,G22)</f>
        <v>15996352</v>
      </c>
      <c r="H11" s="61">
        <f>SUM(J11,L11,F22,H22)</f>
        <v>113680728</v>
      </c>
      <c r="I11" s="61">
        <v>52100</v>
      </c>
      <c r="J11" s="61">
        <v>2016827</v>
      </c>
      <c r="K11" s="61">
        <v>220265</v>
      </c>
      <c r="L11" s="62">
        <v>4919943</v>
      </c>
    </row>
    <row r="12" spans="1:12" ht="6" customHeight="1" thickBot="1" x14ac:dyDescent="0.45">
      <c r="A12" s="70"/>
      <c r="B12" s="70"/>
      <c r="C12" s="70"/>
      <c r="D12" s="70"/>
      <c r="E12" s="28"/>
      <c r="F12" s="71"/>
      <c r="G12" s="71"/>
      <c r="H12" s="71"/>
      <c r="I12" s="71"/>
      <c r="J12" s="71"/>
      <c r="K12" s="71"/>
      <c r="L12" s="70"/>
    </row>
    <row r="13" spans="1:12" ht="6" customHeight="1" x14ac:dyDescent="0.4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6" customHeight="1" thickBot="1" x14ac:dyDescent="0.4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2" customHeight="1" x14ac:dyDescent="0.4">
      <c r="A15" s="45"/>
      <c r="B15" s="957" t="s">
        <v>7</v>
      </c>
      <c r="C15" s="957"/>
      <c r="D15" s="46"/>
      <c r="E15" s="948" t="s">
        <v>32</v>
      </c>
      <c r="F15" s="949"/>
      <c r="G15" s="949"/>
      <c r="H15" s="950"/>
      <c r="I15" s="951" t="s">
        <v>33</v>
      </c>
      <c r="J15" s="952"/>
      <c r="K15" s="3"/>
      <c r="L15" s="3"/>
    </row>
    <row r="16" spans="1:12" ht="12" customHeight="1" x14ac:dyDescent="0.4">
      <c r="A16" s="3"/>
      <c r="B16" s="47"/>
      <c r="C16" s="47"/>
      <c r="D16" s="47"/>
      <c r="E16" s="955" t="s">
        <v>34</v>
      </c>
      <c r="F16" s="956"/>
      <c r="G16" s="955" t="s">
        <v>35</v>
      </c>
      <c r="H16" s="956"/>
      <c r="I16" s="953"/>
      <c r="J16" s="954"/>
      <c r="K16" s="3"/>
      <c r="L16" s="3"/>
    </row>
    <row r="17" spans="1:13" ht="12" customHeight="1" x14ac:dyDescent="0.4">
      <c r="A17" s="48"/>
      <c r="B17" s="966" t="s">
        <v>3</v>
      </c>
      <c r="C17" s="966"/>
      <c r="D17" s="49"/>
      <c r="E17" s="13" t="s">
        <v>24</v>
      </c>
      <c r="F17" s="13" t="s">
        <v>25</v>
      </c>
      <c r="G17" s="13" t="s">
        <v>24</v>
      </c>
      <c r="H17" s="13" t="s">
        <v>25</v>
      </c>
      <c r="I17" s="13" t="s">
        <v>26</v>
      </c>
      <c r="J17" s="50" t="s">
        <v>27</v>
      </c>
      <c r="K17" s="3"/>
      <c r="L17" s="3"/>
    </row>
    <row r="18" spans="1:13" ht="6" customHeight="1" x14ac:dyDescent="0.4">
      <c r="A18" s="3"/>
      <c r="B18" s="3"/>
      <c r="C18" s="3"/>
      <c r="D18" s="3"/>
      <c r="E18" s="16"/>
      <c r="F18" s="51"/>
      <c r="G18" s="51"/>
      <c r="H18" s="51"/>
      <c r="I18" s="51"/>
      <c r="J18" s="3"/>
      <c r="K18" s="3"/>
      <c r="L18" s="3"/>
    </row>
    <row r="19" spans="1:13" ht="15" customHeight="1" x14ac:dyDescent="0.4">
      <c r="A19" s="3"/>
      <c r="B19" s="52" t="s">
        <v>36</v>
      </c>
      <c r="C19" s="53" t="s">
        <v>29</v>
      </c>
      <c r="D19" s="54"/>
      <c r="E19" s="55">
        <v>67829</v>
      </c>
      <c r="F19" s="56">
        <v>776646</v>
      </c>
      <c r="G19" s="56">
        <v>52505</v>
      </c>
      <c r="H19" s="56">
        <v>283996</v>
      </c>
      <c r="I19" s="72" t="s">
        <v>37</v>
      </c>
      <c r="J19" s="73" t="s">
        <v>37</v>
      </c>
      <c r="K19" s="3"/>
      <c r="L19" s="3"/>
    </row>
    <row r="20" spans="1:13" ht="15" customHeight="1" x14ac:dyDescent="0.4">
      <c r="B20" s="58">
        <v>31</v>
      </c>
      <c r="C20" s="59"/>
      <c r="D20" s="20"/>
      <c r="E20" s="60">
        <v>67945</v>
      </c>
      <c r="F20" s="61">
        <v>779504</v>
      </c>
      <c r="G20" s="61">
        <v>52559</v>
      </c>
      <c r="H20" s="61">
        <v>284374</v>
      </c>
      <c r="I20" s="74" t="s">
        <v>37</v>
      </c>
      <c r="J20" s="75" t="s">
        <v>37</v>
      </c>
    </row>
    <row r="21" spans="1:13" ht="15" customHeight="1" x14ac:dyDescent="0.4">
      <c r="A21" s="63"/>
      <c r="B21" s="64" t="s">
        <v>30</v>
      </c>
      <c r="C21" s="65" t="s">
        <v>29</v>
      </c>
      <c r="D21" s="66"/>
      <c r="E21" s="67">
        <v>67944</v>
      </c>
      <c r="F21" s="68">
        <v>779399</v>
      </c>
      <c r="G21" s="68">
        <v>52559</v>
      </c>
      <c r="H21" s="68">
        <v>284374</v>
      </c>
      <c r="I21" s="76" t="s">
        <v>37</v>
      </c>
      <c r="J21" s="77" t="s">
        <v>37</v>
      </c>
      <c r="K21" s="3"/>
      <c r="L21" s="3"/>
    </row>
    <row r="22" spans="1:13" s="3" customFormat="1" ht="15" customHeight="1" x14ac:dyDescent="0.4">
      <c r="A22" s="5"/>
      <c r="B22" s="967" t="s">
        <v>31</v>
      </c>
      <c r="C22" s="967"/>
      <c r="D22" s="20"/>
      <c r="E22" s="60">
        <v>4994356</v>
      </c>
      <c r="F22" s="61">
        <v>48418010</v>
      </c>
      <c r="G22" s="61">
        <v>10729631</v>
      </c>
      <c r="H22" s="61">
        <v>58325948</v>
      </c>
      <c r="I22" s="61">
        <v>5941295</v>
      </c>
      <c r="J22" s="62">
        <v>17159391</v>
      </c>
      <c r="M22" s="57"/>
    </row>
    <row r="23" spans="1:13" ht="6" customHeight="1" thickBot="1" x14ac:dyDescent="0.45">
      <c r="A23" s="70"/>
      <c r="B23" s="70"/>
      <c r="C23" s="70"/>
      <c r="D23" s="70"/>
      <c r="E23" s="28"/>
      <c r="F23" s="71"/>
      <c r="G23" s="71"/>
      <c r="H23" s="71"/>
      <c r="I23" s="71"/>
      <c r="J23" s="70"/>
      <c r="K23" s="3"/>
      <c r="L23" s="3"/>
    </row>
    <row r="24" spans="1:13" ht="2.1" customHeight="1" x14ac:dyDescent="0.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3" x14ac:dyDescent="0.4">
      <c r="A25" s="78" t="s">
        <v>38</v>
      </c>
      <c r="B25" s="3"/>
      <c r="C25" s="78"/>
      <c r="D25" s="78"/>
      <c r="E25" s="3"/>
      <c r="F25" s="3"/>
      <c r="G25" s="3"/>
      <c r="H25" s="3"/>
      <c r="I25" s="3"/>
      <c r="J25" s="3"/>
      <c r="K25" s="3"/>
      <c r="L25" s="3"/>
    </row>
    <row r="26" spans="1:13" x14ac:dyDescent="0.4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3" x14ac:dyDescent="0.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</sheetData>
  <mergeCells count="15">
    <mergeCell ref="B17:C17"/>
    <mergeCell ref="B22:C22"/>
    <mergeCell ref="B6:C6"/>
    <mergeCell ref="B11:C11"/>
    <mergeCell ref="B15:C15"/>
    <mergeCell ref="E15:H15"/>
    <mergeCell ref="I15:J16"/>
    <mergeCell ref="E16:F16"/>
    <mergeCell ref="G16:H16"/>
    <mergeCell ref="B4:C4"/>
    <mergeCell ref="E4:F5"/>
    <mergeCell ref="G4:L4"/>
    <mergeCell ref="G5:H5"/>
    <mergeCell ref="I5:J5"/>
    <mergeCell ref="K5:L5"/>
  </mergeCells>
  <phoneticPr fontId="3"/>
  <pageMargins left="0.70866141732283472" right="0.62992125984251968" top="1.1417322834645669" bottom="0.59055118110236227" header="0.27559055118110237" footer="0.51181102362204722"/>
  <pageSetup paperSize="9" scale="86" fitToHeight="0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</sheetPr>
  <dimension ref="A1:N40"/>
  <sheetViews>
    <sheetView showGridLines="0" zoomScaleNormal="100" workbookViewId="0"/>
  </sheetViews>
  <sheetFormatPr defaultRowHeight="10.5" x14ac:dyDescent="0.4"/>
  <cols>
    <col min="1" max="1" width="0.375" style="5" customWidth="1"/>
    <col min="2" max="2" width="4.125" style="5" customWidth="1"/>
    <col min="3" max="3" width="0.375" style="5" customWidth="1"/>
    <col min="4" max="4" width="0.875" style="5" customWidth="1"/>
    <col min="5" max="5" width="15.625" style="5" customWidth="1"/>
    <col min="6" max="6" width="0.875" style="5" customWidth="1"/>
    <col min="7" max="7" width="10.375" style="5" customWidth="1"/>
    <col min="8" max="8" width="6.875" style="5" customWidth="1"/>
    <col min="9" max="9" width="10.375" style="5" customWidth="1"/>
    <col min="10" max="10" width="6.875" style="5" customWidth="1"/>
    <col min="11" max="11" width="10.375" style="5" customWidth="1"/>
    <col min="12" max="12" width="6.875" style="5" customWidth="1"/>
    <col min="13" max="13" width="10.375" style="3" customWidth="1"/>
    <col min="14" max="14" width="6.875" style="3" customWidth="1"/>
    <col min="15" max="16384" width="9" style="5"/>
  </cols>
  <sheetData>
    <row r="1" spans="1:14" ht="14.25" customHeight="1" x14ac:dyDescent="0.4">
      <c r="B1" s="1" t="s">
        <v>338</v>
      </c>
      <c r="C1" s="31"/>
      <c r="D1" s="31"/>
      <c r="G1" s="3"/>
      <c r="H1" s="3"/>
      <c r="K1" s="3"/>
      <c r="L1" s="3"/>
    </row>
    <row r="2" spans="1:14" ht="18" customHeight="1" x14ac:dyDescent="0.4">
      <c r="B2" s="1" t="s">
        <v>359</v>
      </c>
      <c r="C2" s="32"/>
      <c r="D2" s="32"/>
      <c r="G2" s="3"/>
      <c r="H2" s="3"/>
      <c r="K2" s="3"/>
      <c r="L2" s="3"/>
      <c r="M2" s="7"/>
      <c r="N2" s="7"/>
    </row>
    <row r="3" spans="1:14" x14ac:dyDescent="0.4">
      <c r="G3" s="3"/>
      <c r="H3" s="3"/>
      <c r="K3" s="3"/>
      <c r="L3" s="3"/>
    </row>
    <row r="4" spans="1:14" ht="9.75" customHeight="1" x14ac:dyDescent="0.4">
      <c r="B4" s="602"/>
      <c r="C4" s="602"/>
      <c r="D4" s="602"/>
      <c r="E4" s="130"/>
      <c r="F4" s="130"/>
      <c r="G4" s="326"/>
      <c r="H4" s="326"/>
      <c r="I4" s="130"/>
      <c r="J4" s="130"/>
      <c r="K4" s="326"/>
      <c r="L4" s="326"/>
      <c r="M4" s="326"/>
      <c r="N4" s="528" t="s">
        <v>360</v>
      </c>
    </row>
    <row r="5" spans="1:14" ht="2.1" customHeight="1" thickBot="1" x14ac:dyDescent="0.45">
      <c r="B5" s="602"/>
      <c r="C5" s="602"/>
      <c r="D5" s="602"/>
      <c r="E5" s="130"/>
      <c r="F5" s="130"/>
      <c r="G5" s="326"/>
      <c r="H5" s="326"/>
      <c r="I5" s="130"/>
      <c r="J5" s="130"/>
      <c r="K5" s="326"/>
      <c r="L5" s="326"/>
      <c r="M5" s="326"/>
      <c r="N5" s="326"/>
    </row>
    <row r="6" spans="1:14" ht="18" customHeight="1" x14ac:dyDescent="0.4">
      <c r="A6" s="8"/>
      <c r="B6" s="1086" t="s">
        <v>341</v>
      </c>
      <c r="C6" s="1086"/>
      <c r="D6" s="1086"/>
      <c r="E6" s="1086"/>
      <c r="F6" s="603"/>
      <c r="G6" s="1047" t="s">
        <v>342</v>
      </c>
      <c r="H6" s="1046"/>
      <c r="I6" s="943">
        <v>30</v>
      </c>
      <c r="J6" s="1083"/>
      <c r="K6" s="946">
        <v>31</v>
      </c>
      <c r="L6" s="1049"/>
      <c r="M6" s="1050" t="s">
        <v>343</v>
      </c>
      <c r="N6" s="1051"/>
    </row>
    <row r="7" spans="1:14" ht="18" customHeight="1" x14ac:dyDescent="0.4">
      <c r="A7" s="10"/>
      <c r="B7" s="1084" t="s">
        <v>344</v>
      </c>
      <c r="C7" s="1084"/>
      <c r="D7" s="1084"/>
      <c r="E7" s="1084"/>
      <c r="F7" s="604"/>
      <c r="G7" s="336"/>
      <c r="H7" s="559" t="s">
        <v>251</v>
      </c>
      <c r="I7" s="14"/>
      <c r="J7" s="560" t="s">
        <v>251</v>
      </c>
      <c r="K7" s="35"/>
      <c r="L7" s="340" t="s">
        <v>251</v>
      </c>
      <c r="M7" s="561"/>
      <c r="N7" s="342" t="s">
        <v>251</v>
      </c>
    </row>
    <row r="8" spans="1:14" ht="6" customHeight="1" x14ac:dyDescent="0.4">
      <c r="B8" s="130"/>
      <c r="C8" s="130"/>
      <c r="D8" s="296"/>
      <c r="E8" s="130"/>
      <c r="F8" s="605"/>
      <c r="G8" s="326"/>
      <c r="H8" s="96"/>
      <c r="I8" s="18"/>
      <c r="J8" s="262"/>
      <c r="K8" s="37"/>
      <c r="L8" s="343"/>
      <c r="M8" s="140"/>
      <c r="N8" s="140"/>
    </row>
    <row r="9" spans="1:14" ht="21" customHeight="1" x14ac:dyDescent="0.4">
      <c r="B9" s="1085" t="s">
        <v>345</v>
      </c>
      <c r="C9" s="606"/>
      <c r="D9" s="607"/>
      <c r="E9" s="608" t="s">
        <v>9</v>
      </c>
      <c r="F9" s="609"/>
      <c r="G9" s="356">
        <v>150173</v>
      </c>
      <c r="H9" s="349">
        <v>100</v>
      </c>
      <c r="I9" s="23">
        <v>143683</v>
      </c>
      <c r="J9" s="34">
        <v>100</v>
      </c>
      <c r="K9" s="38">
        <f>SUM(K11:K14)</f>
        <v>138032</v>
      </c>
      <c r="L9" s="40">
        <f>SUM(L11:L14)</f>
        <v>100</v>
      </c>
      <c r="M9" s="383">
        <f>SUM(M11:M14)</f>
        <v>115371378</v>
      </c>
      <c r="N9" s="569">
        <f>SUM(N11:N14)</f>
        <v>100</v>
      </c>
    </row>
    <row r="10" spans="1:14" ht="21" customHeight="1" x14ac:dyDescent="0.4">
      <c r="B10" s="1085"/>
      <c r="C10" s="606"/>
      <c r="D10" s="607"/>
      <c r="E10" s="608"/>
      <c r="F10" s="609"/>
      <c r="G10" s="356"/>
      <c r="H10" s="349"/>
      <c r="I10" s="23"/>
      <c r="J10" s="34"/>
      <c r="K10" s="38"/>
      <c r="L10" s="40"/>
      <c r="M10" s="383"/>
      <c r="N10" s="569"/>
    </row>
    <row r="11" spans="1:14" ht="21" customHeight="1" x14ac:dyDescent="0.4">
      <c r="B11" s="1085"/>
      <c r="C11" s="606"/>
      <c r="D11" s="607"/>
      <c r="E11" s="608" t="s">
        <v>346</v>
      </c>
      <c r="F11" s="609"/>
      <c r="G11" s="356">
        <v>45769</v>
      </c>
      <c r="H11" s="349">
        <v>30.477515931625526</v>
      </c>
      <c r="I11" s="23">
        <v>44098</v>
      </c>
      <c r="J11" s="34">
        <v>30.691174321248859</v>
      </c>
      <c r="K11" s="38">
        <v>42339</v>
      </c>
      <c r="L11" s="40">
        <f>K11/K$9*100</f>
        <v>30.673322128202159</v>
      </c>
      <c r="M11" s="383">
        <v>82197416</v>
      </c>
      <c r="N11" s="569">
        <f>M11/M$9*100</f>
        <v>71.245934151882977</v>
      </c>
    </row>
    <row r="12" spans="1:14" ht="21" customHeight="1" x14ac:dyDescent="0.4">
      <c r="B12" s="1085"/>
      <c r="C12" s="606"/>
      <c r="D12" s="607"/>
      <c r="E12" s="608" t="s">
        <v>347</v>
      </c>
      <c r="F12" s="609"/>
      <c r="G12" s="356">
        <v>51726</v>
      </c>
      <c r="H12" s="349">
        <v>34.444274270341538</v>
      </c>
      <c r="I12" s="23">
        <v>50123</v>
      </c>
      <c r="J12" s="34">
        <v>34.884433092293456</v>
      </c>
      <c r="K12" s="38">
        <v>47994</v>
      </c>
      <c r="L12" s="40">
        <f>K12/K$9*100</f>
        <v>34.770198214906692</v>
      </c>
      <c r="M12" s="383">
        <v>10177839</v>
      </c>
      <c r="N12" s="569">
        <f>M12/M$9*100</f>
        <v>8.8218058728569577</v>
      </c>
    </row>
    <row r="13" spans="1:14" ht="21" customHeight="1" x14ac:dyDescent="0.4">
      <c r="B13" s="1085"/>
      <c r="C13" s="606"/>
      <c r="D13" s="607"/>
      <c r="E13" s="608" t="s">
        <v>348</v>
      </c>
      <c r="F13" s="609"/>
      <c r="G13" s="356">
        <v>1704</v>
      </c>
      <c r="H13" s="349">
        <v>1.1346913226745154</v>
      </c>
      <c r="I13" s="23">
        <v>1704</v>
      </c>
      <c r="J13" s="34">
        <v>1.1859440574041467</v>
      </c>
      <c r="K13" s="38">
        <v>1692</v>
      </c>
      <c r="L13" s="40">
        <f>K13/K$9*100</f>
        <v>1.2258027124145126</v>
      </c>
      <c r="M13" s="383">
        <v>20526596</v>
      </c>
      <c r="N13" s="569">
        <f>M13/M$9*100</f>
        <v>17.791757674940833</v>
      </c>
    </row>
    <row r="14" spans="1:14" ht="21" customHeight="1" x14ac:dyDescent="0.4">
      <c r="B14" s="1085"/>
      <c r="C14" s="606"/>
      <c r="D14" s="607"/>
      <c r="E14" s="608" t="s">
        <v>116</v>
      </c>
      <c r="F14" s="609"/>
      <c r="G14" s="356">
        <v>50974</v>
      </c>
      <c r="H14" s="349">
        <v>33.943518475358417</v>
      </c>
      <c r="I14" s="23">
        <v>47758</v>
      </c>
      <c r="J14" s="34">
        <v>33.238448529053542</v>
      </c>
      <c r="K14" s="38">
        <v>46007</v>
      </c>
      <c r="L14" s="40">
        <f>K14/K$9*100</f>
        <v>33.330676944476643</v>
      </c>
      <c r="M14" s="383">
        <v>2469527</v>
      </c>
      <c r="N14" s="569">
        <f>M14/M$9*100</f>
        <v>2.1405023003192349</v>
      </c>
    </row>
    <row r="15" spans="1:14" ht="6" customHeight="1" x14ac:dyDescent="0.4">
      <c r="B15" s="130"/>
      <c r="C15" s="130"/>
      <c r="D15" s="296"/>
      <c r="E15" s="608"/>
      <c r="F15" s="609"/>
      <c r="G15" s="356"/>
      <c r="H15" s="349"/>
      <c r="I15" s="23"/>
      <c r="J15" s="34"/>
      <c r="K15" s="38"/>
      <c r="L15" s="40"/>
      <c r="M15" s="383"/>
      <c r="N15" s="569"/>
    </row>
    <row r="16" spans="1:14" ht="6" customHeight="1" x14ac:dyDescent="0.4">
      <c r="A16" s="610"/>
      <c r="B16" s="611"/>
      <c r="C16" s="611"/>
      <c r="D16" s="612"/>
      <c r="E16" s="611"/>
      <c r="F16" s="613"/>
      <c r="G16" s="575"/>
      <c r="H16" s="577"/>
      <c r="I16" s="579"/>
      <c r="J16" s="578"/>
      <c r="K16" s="581"/>
      <c r="L16" s="580"/>
      <c r="M16" s="402"/>
      <c r="N16" s="402"/>
    </row>
    <row r="17" spans="1:14" ht="21" customHeight="1" x14ac:dyDescent="0.4">
      <c r="B17" s="1085" t="s">
        <v>361</v>
      </c>
      <c r="C17" s="606"/>
      <c r="D17" s="607"/>
      <c r="E17" s="608" t="s">
        <v>9</v>
      </c>
      <c r="F17" s="609"/>
      <c r="G17" s="356">
        <v>23375540</v>
      </c>
      <c r="H17" s="349">
        <v>100</v>
      </c>
      <c r="I17" s="23">
        <v>23661993</v>
      </c>
      <c r="J17" s="34">
        <v>99.999999999999986</v>
      </c>
      <c r="K17" s="38">
        <f>SUM(K19:K25)</f>
        <v>24005674</v>
      </c>
      <c r="L17" s="40">
        <f>SUM(L19:L25)</f>
        <v>100</v>
      </c>
      <c r="M17" s="383">
        <f>SUM(M19:M25)</f>
        <v>397275924</v>
      </c>
      <c r="N17" s="569">
        <f>SUM(N19:N25)</f>
        <v>100.00000000000003</v>
      </c>
    </row>
    <row r="18" spans="1:14" ht="21" customHeight="1" x14ac:dyDescent="0.4">
      <c r="B18" s="1085"/>
      <c r="C18" s="606"/>
      <c r="D18" s="607"/>
      <c r="E18" s="608"/>
      <c r="F18" s="609"/>
      <c r="G18" s="356"/>
      <c r="H18" s="349"/>
      <c r="I18" s="23"/>
      <c r="J18" s="34"/>
      <c r="K18" s="38"/>
      <c r="L18" s="40"/>
      <c r="M18" s="383"/>
      <c r="N18" s="569"/>
    </row>
    <row r="19" spans="1:14" ht="21" customHeight="1" x14ac:dyDescent="0.4">
      <c r="B19" s="1085"/>
      <c r="C19" s="606"/>
      <c r="D19" s="607"/>
      <c r="E19" s="608" t="s">
        <v>350</v>
      </c>
      <c r="F19" s="609"/>
      <c r="G19" s="356">
        <v>18189405</v>
      </c>
      <c r="H19" s="349">
        <v>77.813838739126453</v>
      </c>
      <c r="I19" s="23">
        <v>18436027</v>
      </c>
      <c r="J19" s="34">
        <v>77.914092020904576</v>
      </c>
      <c r="K19" s="38">
        <v>18684412</v>
      </c>
      <c r="L19" s="40">
        <f>K19/K$17*100</f>
        <v>77.833315573643134</v>
      </c>
      <c r="M19" s="383">
        <v>116072917</v>
      </c>
      <c r="N19" s="569">
        <f>M19/M$17*100</f>
        <v>29.217203960237974</v>
      </c>
    </row>
    <row r="20" spans="1:14" ht="21" customHeight="1" x14ac:dyDescent="0.4">
      <c r="B20" s="1085"/>
      <c r="C20" s="606"/>
      <c r="D20" s="607"/>
      <c r="E20" s="608" t="s">
        <v>351</v>
      </c>
      <c r="F20" s="609"/>
      <c r="G20" s="356">
        <v>3915253</v>
      </c>
      <c r="H20" s="349">
        <v>16.749358517493071</v>
      </c>
      <c r="I20" s="23">
        <v>3940122</v>
      </c>
      <c r="J20" s="34">
        <v>16.651691174112003</v>
      </c>
      <c r="K20" s="38">
        <v>4020486</v>
      </c>
      <c r="L20" s="40">
        <f>K20/K$17*100</f>
        <v>16.748065478186533</v>
      </c>
      <c r="M20" s="383">
        <v>244146874</v>
      </c>
      <c r="N20" s="569">
        <f>M20/M$17*100</f>
        <v>61.455240363370223</v>
      </c>
    </row>
    <row r="21" spans="1:14" ht="21" customHeight="1" x14ac:dyDescent="0.4">
      <c r="B21" s="1085"/>
      <c r="C21" s="606"/>
      <c r="D21" s="607"/>
      <c r="E21" s="608" t="s">
        <v>352</v>
      </c>
      <c r="F21" s="609"/>
      <c r="G21" s="356">
        <v>957431</v>
      </c>
      <c r="H21" s="349">
        <v>4.0958668762304526</v>
      </c>
      <c r="I21" s="23">
        <v>974501</v>
      </c>
      <c r="J21" s="34">
        <v>4.1184231607202317</v>
      </c>
      <c r="K21" s="38">
        <v>990321</v>
      </c>
      <c r="L21" s="40">
        <f>K21/K$17*100</f>
        <v>4.1253621956209185</v>
      </c>
      <c r="M21" s="383">
        <v>9229589</v>
      </c>
      <c r="N21" s="569">
        <f>M21/M$17*100</f>
        <v>2.3232188115180121</v>
      </c>
    </row>
    <row r="22" spans="1:14" ht="21" customHeight="1" x14ac:dyDescent="0.4">
      <c r="B22" s="1085"/>
      <c r="C22" s="606"/>
      <c r="D22" s="607"/>
      <c r="E22" s="608" t="s">
        <v>353</v>
      </c>
      <c r="F22" s="609"/>
      <c r="G22" s="356" t="s">
        <v>37</v>
      </c>
      <c r="H22" s="349" t="s">
        <v>37</v>
      </c>
      <c r="I22" s="253" t="s">
        <v>37</v>
      </c>
      <c r="J22" s="614" t="s">
        <v>37</v>
      </c>
      <c r="K22" s="256" t="s">
        <v>37</v>
      </c>
      <c r="L22" s="615" t="s">
        <v>101</v>
      </c>
      <c r="M22" s="586" t="s">
        <v>37</v>
      </c>
      <c r="N22" s="587" t="s">
        <v>101</v>
      </c>
    </row>
    <row r="23" spans="1:14" ht="21" customHeight="1" x14ac:dyDescent="0.4">
      <c r="B23" s="1085"/>
      <c r="C23" s="606"/>
      <c r="D23" s="607"/>
      <c r="E23" s="608" t="s">
        <v>354</v>
      </c>
      <c r="F23" s="609"/>
      <c r="G23" s="356" t="s">
        <v>37</v>
      </c>
      <c r="H23" s="349" t="s">
        <v>37</v>
      </c>
      <c r="I23" s="253" t="s">
        <v>37</v>
      </c>
      <c r="J23" s="614" t="s">
        <v>37</v>
      </c>
      <c r="K23" s="256" t="s">
        <v>37</v>
      </c>
      <c r="L23" s="615" t="s">
        <v>101</v>
      </c>
      <c r="M23" s="586" t="s">
        <v>37</v>
      </c>
      <c r="N23" s="587" t="s">
        <v>101</v>
      </c>
    </row>
    <row r="24" spans="1:14" ht="21" customHeight="1" x14ac:dyDescent="0.4">
      <c r="B24" s="1085"/>
      <c r="C24" s="606"/>
      <c r="D24" s="607"/>
      <c r="E24" s="608" t="s">
        <v>355</v>
      </c>
      <c r="F24" s="609"/>
      <c r="G24" s="356">
        <v>289555</v>
      </c>
      <c r="H24" s="349">
        <v>1.2387093517411791</v>
      </c>
      <c r="I24" s="23">
        <v>286911</v>
      </c>
      <c r="J24" s="34">
        <v>1.2125394509245269</v>
      </c>
      <c r="K24" s="38">
        <v>286023</v>
      </c>
      <c r="L24" s="40">
        <f>K24/K$17*100</f>
        <v>1.1914808140775386</v>
      </c>
      <c r="M24" s="383">
        <v>27309935</v>
      </c>
      <c r="N24" s="569">
        <f>M24/M$17*100</f>
        <v>6.8742990325283344</v>
      </c>
    </row>
    <row r="25" spans="1:14" ht="21" customHeight="1" x14ac:dyDescent="0.4">
      <c r="B25" s="1085"/>
      <c r="C25" s="606"/>
      <c r="D25" s="607"/>
      <c r="E25" s="608" t="s">
        <v>116</v>
      </c>
      <c r="F25" s="609"/>
      <c r="G25" s="356">
        <v>23896</v>
      </c>
      <c r="H25" s="349">
        <v>0.10222651540884189</v>
      </c>
      <c r="I25" s="23">
        <v>24432</v>
      </c>
      <c r="J25" s="34">
        <v>0.10325419333865916</v>
      </c>
      <c r="K25" s="38">
        <v>24432</v>
      </c>
      <c r="L25" s="40">
        <f>K25/K$17*100</f>
        <v>0.10177593847187962</v>
      </c>
      <c r="M25" s="383">
        <v>516609</v>
      </c>
      <c r="N25" s="569">
        <f>M25/M$17*100</f>
        <v>0.13003783234546074</v>
      </c>
    </row>
    <row r="26" spans="1:14" ht="6" customHeight="1" x14ac:dyDescent="0.4">
      <c r="A26" s="10"/>
      <c r="B26" s="616"/>
      <c r="C26" s="616"/>
      <c r="D26" s="617"/>
      <c r="E26" s="618"/>
      <c r="F26" s="619"/>
      <c r="G26" s="620"/>
      <c r="H26" s="621"/>
      <c r="I26" s="622"/>
      <c r="J26" s="623"/>
      <c r="K26" s="624"/>
      <c r="L26" s="625"/>
      <c r="M26" s="597"/>
      <c r="N26" s="598"/>
    </row>
    <row r="27" spans="1:14" ht="6" customHeight="1" x14ac:dyDescent="0.4">
      <c r="B27" s="130"/>
      <c r="C27" s="130"/>
      <c r="D27" s="296"/>
      <c r="E27" s="130"/>
      <c r="F27" s="605"/>
      <c r="G27" s="96"/>
      <c r="H27" s="95"/>
      <c r="I27" s="18"/>
      <c r="J27" s="262"/>
      <c r="K27" s="37"/>
      <c r="L27" s="343"/>
      <c r="M27" s="140"/>
      <c r="N27" s="140"/>
    </row>
    <row r="28" spans="1:14" ht="21" customHeight="1" x14ac:dyDescent="0.4">
      <c r="B28" s="1085" t="s">
        <v>356</v>
      </c>
      <c r="C28" s="606"/>
      <c r="D28" s="607"/>
      <c r="E28" s="608" t="s">
        <v>9</v>
      </c>
      <c r="F28" s="609"/>
      <c r="G28" s="356">
        <v>14122789</v>
      </c>
      <c r="H28" s="349">
        <v>100.00000000000001</v>
      </c>
      <c r="I28" s="23">
        <v>14119626</v>
      </c>
      <c r="J28" s="34">
        <v>100</v>
      </c>
      <c r="K28" s="38">
        <f>SUM(K30:K36)</f>
        <v>14116017</v>
      </c>
      <c r="L28" s="40">
        <f>SUM(L30:L36)</f>
        <v>100.00000000000003</v>
      </c>
      <c r="M28" s="626">
        <f>SUM(M30:M36)</f>
        <v>124368188</v>
      </c>
      <c r="N28" s="569">
        <f>SUM(N30:N36)</f>
        <v>100</v>
      </c>
    </row>
    <row r="29" spans="1:14" ht="21" customHeight="1" x14ac:dyDescent="0.4">
      <c r="B29" s="1085"/>
      <c r="C29" s="606"/>
      <c r="D29" s="607"/>
      <c r="E29" s="608"/>
      <c r="F29" s="609"/>
      <c r="G29" s="356"/>
      <c r="H29" s="349"/>
      <c r="I29" s="23"/>
      <c r="J29" s="34"/>
      <c r="K29" s="38"/>
      <c r="L29" s="40"/>
      <c r="M29" s="383"/>
      <c r="N29" s="569"/>
    </row>
    <row r="30" spans="1:14" ht="21" customHeight="1" x14ac:dyDescent="0.4">
      <c r="B30" s="1085"/>
      <c r="C30" s="606"/>
      <c r="D30" s="607"/>
      <c r="E30" s="608" t="s">
        <v>350</v>
      </c>
      <c r="F30" s="609"/>
      <c r="G30" s="356">
        <v>11788042</v>
      </c>
      <c r="H30" s="349">
        <v>83.468229965058612</v>
      </c>
      <c r="I30" s="23">
        <v>11792982</v>
      </c>
      <c r="J30" s="34">
        <v>83.521914815590719</v>
      </c>
      <c r="K30" s="38">
        <v>11795731</v>
      </c>
      <c r="L30" s="40">
        <f>K30/K$28*100</f>
        <v>83.562742946540808</v>
      </c>
      <c r="M30" s="383">
        <v>63897645</v>
      </c>
      <c r="N30" s="569">
        <f>M30/M$28*100</f>
        <v>51.377804909403359</v>
      </c>
    </row>
    <row r="31" spans="1:14" ht="21" customHeight="1" x14ac:dyDescent="0.4">
      <c r="B31" s="1085"/>
      <c r="C31" s="606"/>
      <c r="D31" s="607"/>
      <c r="E31" s="608" t="s">
        <v>351</v>
      </c>
      <c r="F31" s="609"/>
      <c r="G31" s="356">
        <v>1517844</v>
      </c>
      <c r="H31" s="349">
        <v>10.747480543680147</v>
      </c>
      <c r="I31" s="23">
        <v>1506967</v>
      </c>
      <c r="J31" s="34">
        <v>10.672853516091715</v>
      </c>
      <c r="K31" s="38">
        <v>1505069</v>
      </c>
      <c r="L31" s="40">
        <f>K31/K$28*100</f>
        <v>10.66213649360156</v>
      </c>
      <c r="M31" s="383">
        <v>49739993</v>
      </c>
      <c r="N31" s="569">
        <f>M31/M$28*100</f>
        <v>39.994144644127161</v>
      </c>
    </row>
    <row r="32" spans="1:14" ht="21" customHeight="1" x14ac:dyDescent="0.4">
      <c r="B32" s="1085"/>
      <c r="C32" s="606"/>
      <c r="D32" s="607"/>
      <c r="E32" s="608" t="s">
        <v>352</v>
      </c>
      <c r="F32" s="609"/>
      <c r="G32" s="356">
        <v>738614</v>
      </c>
      <c r="H32" s="349">
        <v>5.2299443119910665</v>
      </c>
      <c r="I32" s="23">
        <v>740859</v>
      </c>
      <c r="J32" s="34">
        <v>5.2470157495673044</v>
      </c>
      <c r="K32" s="38">
        <v>736399</v>
      </c>
      <c r="L32" s="40">
        <f>K32/K$28*100</f>
        <v>5.2167619237069491</v>
      </c>
      <c r="M32" s="383">
        <v>4612151</v>
      </c>
      <c r="N32" s="569">
        <f>M32/M$28*100</f>
        <v>3.7084652226339423</v>
      </c>
    </row>
    <row r="33" spans="1:14" ht="21" customHeight="1" x14ac:dyDescent="0.4">
      <c r="B33" s="1085"/>
      <c r="C33" s="606"/>
      <c r="D33" s="607"/>
      <c r="E33" s="608" t="s">
        <v>353</v>
      </c>
      <c r="F33" s="609"/>
      <c r="G33" s="356" t="s">
        <v>37</v>
      </c>
      <c r="H33" s="349" t="s">
        <v>37</v>
      </c>
      <c r="I33" s="253" t="s">
        <v>37</v>
      </c>
      <c r="J33" s="614" t="s">
        <v>37</v>
      </c>
      <c r="K33" s="256" t="s">
        <v>37</v>
      </c>
      <c r="L33" s="615" t="s">
        <v>101</v>
      </c>
      <c r="M33" s="586" t="s">
        <v>37</v>
      </c>
      <c r="N33" s="587" t="s">
        <v>101</v>
      </c>
    </row>
    <row r="34" spans="1:14" ht="21" customHeight="1" x14ac:dyDescent="0.4">
      <c r="B34" s="1085"/>
      <c r="C34" s="606"/>
      <c r="D34" s="607"/>
      <c r="E34" s="608" t="s">
        <v>354</v>
      </c>
      <c r="F34" s="609"/>
      <c r="G34" s="356" t="s">
        <v>37</v>
      </c>
      <c r="H34" s="349" t="s">
        <v>37</v>
      </c>
      <c r="I34" s="253" t="s">
        <v>37</v>
      </c>
      <c r="J34" s="614" t="s">
        <v>37</v>
      </c>
      <c r="K34" s="256" t="s">
        <v>37</v>
      </c>
      <c r="L34" s="615" t="s">
        <v>101</v>
      </c>
      <c r="M34" s="586" t="s">
        <v>37</v>
      </c>
      <c r="N34" s="587" t="s">
        <v>101</v>
      </c>
    </row>
    <row r="35" spans="1:14" ht="21" customHeight="1" x14ac:dyDescent="0.4">
      <c r="B35" s="1085"/>
      <c r="C35" s="606"/>
      <c r="D35" s="607"/>
      <c r="E35" s="608" t="s">
        <v>355</v>
      </c>
      <c r="F35" s="609"/>
      <c r="G35" s="356">
        <v>68085</v>
      </c>
      <c r="H35" s="349">
        <v>0.48209316162692795</v>
      </c>
      <c r="I35" s="23">
        <v>68078</v>
      </c>
      <c r="J35" s="34">
        <v>0.4821515810687903</v>
      </c>
      <c r="K35" s="38">
        <v>68078</v>
      </c>
      <c r="L35" s="40">
        <f>K35/K$28*100</f>
        <v>0.48227485132668796</v>
      </c>
      <c r="M35" s="383">
        <v>5785852</v>
      </c>
      <c r="N35" s="569">
        <f>M35/M$28*100</f>
        <v>4.6521961066120863</v>
      </c>
    </row>
    <row r="36" spans="1:14" ht="21" customHeight="1" x14ac:dyDescent="0.4">
      <c r="B36" s="1085"/>
      <c r="C36" s="606"/>
      <c r="D36" s="607"/>
      <c r="E36" s="608" t="s">
        <v>116</v>
      </c>
      <c r="F36" s="609"/>
      <c r="G36" s="356">
        <v>10204</v>
      </c>
      <c r="H36" s="349">
        <v>7.2252017643257296E-2</v>
      </c>
      <c r="I36" s="23">
        <v>10740</v>
      </c>
      <c r="J36" s="34">
        <v>7.6064337681465491E-2</v>
      </c>
      <c r="K36" s="38">
        <v>10740</v>
      </c>
      <c r="L36" s="40">
        <f>K36/K$28*100</f>
        <v>7.6083784824005241E-2</v>
      </c>
      <c r="M36" s="383">
        <v>332547</v>
      </c>
      <c r="N36" s="569">
        <f>M36/M$28*100</f>
        <v>0.26738911722344949</v>
      </c>
    </row>
    <row r="37" spans="1:14" ht="6" customHeight="1" thickBot="1" x14ac:dyDescent="0.45">
      <c r="A37" s="27"/>
      <c r="B37" s="627"/>
      <c r="C37" s="627"/>
      <c r="D37" s="600"/>
      <c r="E37" s="627"/>
      <c r="F37" s="628"/>
      <c r="G37" s="361"/>
      <c r="H37" s="360"/>
      <c r="I37" s="33"/>
      <c r="J37" s="272"/>
      <c r="K37" s="41"/>
      <c r="L37" s="362"/>
      <c r="M37" s="408"/>
      <c r="N37" s="408"/>
    </row>
    <row r="38" spans="1:14" ht="2.1" customHeight="1" x14ac:dyDescent="0.4">
      <c r="B38" s="130"/>
      <c r="C38" s="130"/>
      <c r="D38" s="130"/>
      <c r="E38" s="130"/>
      <c r="F38" s="130"/>
      <c r="G38" s="326"/>
      <c r="H38" s="326"/>
      <c r="I38" s="130"/>
      <c r="J38" s="130"/>
      <c r="K38" s="326"/>
      <c r="L38" s="326"/>
      <c r="M38" s="130"/>
      <c r="N38" s="130"/>
    </row>
    <row r="39" spans="1:14" ht="11.25" customHeight="1" x14ac:dyDescent="0.4">
      <c r="B39" s="59" t="s">
        <v>357</v>
      </c>
      <c r="C39" s="59"/>
      <c r="D39" s="59"/>
      <c r="E39" s="130"/>
      <c r="F39" s="130"/>
      <c r="H39" s="326"/>
      <c r="J39" s="130"/>
      <c r="K39" s="326"/>
      <c r="L39" s="326"/>
      <c r="M39" s="326"/>
      <c r="N39" s="528" t="s">
        <v>362</v>
      </c>
    </row>
    <row r="40" spans="1:14" ht="11.25" customHeight="1" x14ac:dyDescent="0.4">
      <c r="B40" s="130"/>
      <c r="C40" s="130"/>
      <c r="D40" s="130"/>
      <c r="E40" s="130"/>
      <c r="F40" s="130"/>
      <c r="M40" s="5"/>
      <c r="N40" s="5"/>
    </row>
  </sheetData>
  <mergeCells count="9">
    <mergeCell ref="B17:B25"/>
    <mergeCell ref="B28:B36"/>
    <mergeCell ref="B6:E6"/>
    <mergeCell ref="G6:H6"/>
    <mergeCell ref="I6:J6"/>
    <mergeCell ref="K6:L6"/>
    <mergeCell ref="M6:N6"/>
    <mergeCell ref="B7:E7"/>
    <mergeCell ref="B9:B14"/>
  </mergeCells>
  <phoneticPr fontId="3"/>
  <pageMargins left="0.57999999999999996" right="0.63" top="0.35" bottom="0.59" header="0.28000000000000003" footer="0.51200000000000001"/>
  <pageSetup paperSize="9" scale="91" orientation="portrait" r:id="rId1"/>
  <headerFooter alignWithMargins="0"/>
  <colBreaks count="1" manualBreakCount="1">
    <brk id="14" max="37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FF00"/>
    <pageSetUpPr fitToPage="1"/>
  </sheetPr>
  <dimension ref="A1:M20"/>
  <sheetViews>
    <sheetView showGridLines="0" zoomScaleNormal="100" zoomScaleSheetLayoutView="100" workbookViewId="0">
      <selection activeCell="D25" sqref="D25"/>
    </sheetView>
  </sheetViews>
  <sheetFormatPr defaultRowHeight="10.5" x14ac:dyDescent="0.4"/>
  <cols>
    <col min="1" max="1" width="0.875" style="5" customWidth="1"/>
    <col min="2" max="2" width="12.625" style="5" customWidth="1"/>
    <col min="3" max="3" width="0.875" style="5" customWidth="1"/>
    <col min="4" max="4" width="8.625" style="5" customWidth="1"/>
    <col min="5" max="5" width="7.375" style="5" customWidth="1"/>
    <col min="6" max="6" width="8.625" style="5" customWidth="1"/>
    <col min="7" max="7" width="7.375" style="5" customWidth="1"/>
    <col min="8" max="8" width="8.625" style="4" customWidth="1"/>
    <col min="9" max="9" width="7.375" style="5" customWidth="1"/>
    <col min="10" max="10" width="10.625" style="108" customWidth="1"/>
    <col min="11" max="11" width="7.375" style="108" customWidth="1"/>
    <col min="12" max="16384" width="9" style="5"/>
  </cols>
  <sheetData>
    <row r="1" spans="1:13" ht="14.25" customHeight="1" x14ac:dyDescent="0.4">
      <c r="A1" s="1" t="s">
        <v>363</v>
      </c>
      <c r="B1" s="2"/>
      <c r="C1" s="2"/>
      <c r="D1" s="326"/>
      <c r="E1" s="326"/>
      <c r="F1" s="326"/>
      <c r="G1" s="326"/>
      <c r="H1" s="395"/>
      <c r="I1" s="326"/>
      <c r="J1" s="326"/>
      <c r="K1" s="326"/>
    </row>
    <row r="2" spans="1:13" ht="12" x14ac:dyDescent="0.4">
      <c r="A2" s="453" t="s">
        <v>364</v>
      </c>
      <c r="D2" s="326"/>
      <c r="E2" s="326"/>
      <c r="F2" s="326"/>
      <c r="G2" s="326"/>
      <c r="H2" s="395"/>
      <c r="I2" s="326"/>
      <c r="J2" s="326"/>
      <c r="K2" s="326"/>
    </row>
    <row r="3" spans="1:13" ht="9.75" customHeight="1" x14ac:dyDescent="0.4">
      <c r="A3" s="129"/>
      <c r="B3" s="129"/>
      <c r="C3" s="129"/>
      <c r="D3" s="81"/>
      <c r="E3" s="81"/>
      <c r="F3" s="81"/>
      <c r="G3" s="81"/>
      <c r="H3" s="81"/>
      <c r="I3" s="81"/>
      <c r="J3" s="974" t="s">
        <v>312</v>
      </c>
      <c r="K3" s="974"/>
    </row>
    <row r="4" spans="1:13" ht="2.1" customHeight="1" thickBot="1" x14ac:dyDescent="0.45">
      <c r="A4" s="129"/>
      <c r="B4" s="129"/>
      <c r="C4" s="129"/>
      <c r="D4" s="81"/>
      <c r="E4" s="81"/>
      <c r="F4" s="81"/>
      <c r="G4" s="81"/>
      <c r="H4" s="81"/>
      <c r="I4" s="81"/>
      <c r="J4" s="183"/>
      <c r="K4" s="183"/>
    </row>
    <row r="5" spans="1:13" ht="15.75" customHeight="1" x14ac:dyDescent="0.4">
      <c r="A5" s="456"/>
      <c r="B5" s="457" t="s">
        <v>365</v>
      </c>
      <c r="C5" s="459"/>
      <c r="D5" s="1047" t="s">
        <v>366</v>
      </c>
      <c r="E5" s="1046"/>
      <c r="F5" s="1087" t="s">
        <v>367</v>
      </c>
      <c r="G5" s="1088"/>
      <c r="H5" s="1089" t="s">
        <v>368</v>
      </c>
      <c r="I5" s="1090"/>
      <c r="J5" s="1051" t="s">
        <v>369</v>
      </c>
      <c r="K5" s="1051"/>
    </row>
    <row r="6" spans="1:13" ht="15" customHeight="1" x14ac:dyDescent="0.4">
      <c r="A6" s="460"/>
      <c r="B6" s="461" t="s">
        <v>250</v>
      </c>
      <c r="C6" s="461"/>
      <c r="D6" s="93"/>
      <c r="E6" s="91" t="s">
        <v>251</v>
      </c>
      <c r="F6" s="336"/>
      <c r="G6" s="91" t="s">
        <v>251</v>
      </c>
      <c r="H6" s="629"/>
      <c r="I6" s="630" t="s">
        <v>251</v>
      </c>
      <c r="J6" s="341"/>
      <c r="K6" s="342" t="s">
        <v>251</v>
      </c>
    </row>
    <row r="7" spans="1:13" ht="3" customHeight="1" x14ac:dyDescent="0.4">
      <c r="A7" s="344"/>
      <c r="B7" s="344"/>
      <c r="C7" s="344"/>
      <c r="D7" s="577"/>
      <c r="E7" s="95"/>
      <c r="F7" s="96"/>
      <c r="G7" s="95"/>
      <c r="H7" s="37"/>
      <c r="I7" s="631"/>
      <c r="J7" s="344"/>
      <c r="K7" s="345"/>
    </row>
    <row r="8" spans="1:13" ht="13.5" customHeight="1" x14ac:dyDescent="0.4">
      <c r="A8" s="344"/>
      <c r="B8" s="468" t="s">
        <v>9</v>
      </c>
      <c r="C8" s="468"/>
      <c r="D8" s="356">
        <v>1113</v>
      </c>
      <c r="E8" s="349">
        <v>100</v>
      </c>
      <c r="F8" s="356">
        <v>762</v>
      </c>
      <c r="G8" s="349">
        <v>100</v>
      </c>
      <c r="H8" s="38">
        <f>SUM(H10:H13)</f>
        <v>1393</v>
      </c>
      <c r="I8" s="632">
        <f>SUM(I10:I13)</f>
        <v>100</v>
      </c>
      <c r="J8" s="353">
        <f>SUM(J10:J13)</f>
        <v>104829</v>
      </c>
      <c r="K8" s="355">
        <v>100</v>
      </c>
    </row>
    <row r="9" spans="1:13" ht="6" customHeight="1" x14ac:dyDescent="0.4">
      <c r="A9" s="344"/>
      <c r="B9" s="468"/>
      <c r="C9" s="468"/>
      <c r="D9" s="356"/>
      <c r="E9" s="349"/>
      <c r="F9" s="356"/>
      <c r="G9" s="349"/>
      <c r="H9" s="38"/>
      <c r="I9" s="632"/>
      <c r="J9" s="353"/>
      <c r="K9" s="355"/>
    </row>
    <row r="10" spans="1:13" ht="13.5" customHeight="1" x14ac:dyDescent="0.4">
      <c r="A10" s="344"/>
      <c r="B10" s="468" t="s">
        <v>370</v>
      </c>
      <c r="C10" s="468"/>
      <c r="D10" s="356">
        <v>10</v>
      </c>
      <c r="E10" s="349">
        <v>0.89847259658580414</v>
      </c>
      <c r="F10" s="356">
        <v>6</v>
      </c>
      <c r="G10" s="349">
        <v>0.78740157480314954</v>
      </c>
      <c r="H10" s="38">
        <v>16</v>
      </c>
      <c r="I10" s="632">
        <f>H10/H$8*100</f>
        <v>1.1486001435750179</v>
      </c>
      <c r="J10" s="633">
        <v>9188</v>
      </c>
      <c r="K10" s="355">
        <f>J10/J$8*100</f>
        <v>8.7647502122504264</v>
      </c>
      <c r="M10" s="62"/>
    </row>
    <row r="11" spans="1:13" ht="13.5" customHeight="1" x14ac:dyDescent="0.4">
      <c r="A11" s="344"/>
      <c r="B11" s="468" t="s">
        <v>371</v>
      </c>
      <c r="C11" s="468"/>
      <c r="D11" s="356">
        <v>523</v>
      </c>
      <c r="E11" s="349">
        <v>46.990116801437551</v>
      </c>
      <c r="F11" s="356">
        <v>416</v>
      </c>
      <c r="G11" s="349">
        <v>54.593175853018373</v>
      </c>
      <c r="H11" s="38">
        <v>597</v>
      </c>
      <c r="I11" s="632">
        <f>H11/H$8*100</f>
        <v>42.857142857142854</v>
      </c>
      <c r="J11" s="633">
        <v>56371</v>
      </c>
      <c r="K11" s="355">
        <f>J11/J$8*100</f>
        <v>53.77424186055385</v>
      </c>
    </row>
    <row r="12" spans="1:13" ht="13.5" customHeight="1" x14ac:dyDescent="0.4">
      <c r="A12" s="344"/>
      <c r="B12" s="468" t="s">
        <v>372</v>
      </c>
      <c r="C12" s="468"/>
      <c r="D12" s="356">
        <v>62</v>
      </c>
      <c r="E12" s="349">
        <v>5.5705300988319859</v>
      </c>
      <c r="F12" s="356">
        <v>21</v>
      </c>
      <c r="G12" s="349">
        <v>2.7559055118110236</v>
      </c>
      <c r="H12" s="38">
        <v>3</v>
      </c>
      <c r="I12" s="632">
        <f>H12/H$8*100</f>
        <v>0.21536252692031585</v>
      </c>
      <c r="J12" s="633">
        <v>867</v>
      </c>
      <c r="K12" s="355">
        <f>J12/J$8*100</f>
        <v>0.82706121397704835</v>
      </c>
    </row>
    <row r="13" spans="1:13" ht="13.5" customHeight="1" x14ac:dyDescent="0.4">
      <c r="A13" s="344"/>
      <c r="B13" s="468" t="s">
        <v>373</v>
      </c>
      <c r="C13" s="468"/>
      <c r="D13" s="356">
        <v>518</v>
      </c>
      <c r="E13" s="349">
        <v>46.540880503144656</v>
      </c>
      <c r="F13" s="356">
        <v>319</v>
      </c>
      <c r="G13" s="349">
        <v>41.863517060367457</v>
      </c>
      <c r="H13" s="38">
        <v>777</v>
      </c>
      <c r="I13" s="632">
        <f>H13/H$8*100</f>
        <v>55.778894472361806</v>
      </c>
      <c r="J13" s="633">
        <v>38403</v>
      </c>
      <c r="K13" s="355">
        <f>J13/J$8*100</f>
        <v>36.63394671321867</v>
      </c>
    </row>
    <row r="14" spans="1:13" ht="3" customHeight="1" thickBot="1" x14ac:dyDescent="0.45">
      <c r="A14" s="363"/>
      <c r="B14" s="363"/>
      <c r="C14" s="363"/>
      <c r="D14" s="360"/>
      <c r="E14" s="360"/>
      <c r="F14" s="361"/>
      <c r="G14" s="360"/>
      <c r="H14" s="634"/>
      <c r="I14" s="635"/>
      <c r="J14" s="363"/>
      <c r="K14" s="364"/>
    </row>
    <row r="15" spans="1:13" ht="2.1" customHeight="1" x14ac:dyDescent="0.4">
      <c r="A15" s="129"/>
      <c r="D15" s="326"/>
      <c r="E15" s="326"/>
      <c r="F15" s="326"/>
      <c r="G15" s="326"/>
      <c r="H15" s="326"/>
      <c r="I15" s="326"/>
      <c r="J15" s="326"/>
      <c r="K15" s="326"/>
    </row>
    <row r="16" spans="1:13" ht="10.5" customHeight="1" x14ac:dyDescent="0.4">
      <c r="B16" s="5" t="s">
        <v>374</v>
      </c>
      <c r="D16" s="326"/>
      <c r="E16" s="326"/>
      <c r="F16" s="326"/>
      <c r="G16" s="326"/>
      <c r="H16" s="326"/>
      <c r="I16" s="326"/>
      <c r="J16" s="326"/>
      <c r="K16" s="326"/>
    </row>
    <row r="17" spans="6:8" x14ac:dyDescent="0.4">
      <c r="F17" s="3"/>
      <c r="G17" s="3"/>
      <c r="H17" s="5"/>
    </row>
    <row r="18" spans="6:8" x14ac:dyDescent="0.4">
      <c r="F18" s="3"/>
      <c r="G18" s="3"/>
      <c r="H18" s="5"/>
    </row>
    <row r="19" spans="6:8" x14ac:dyDescent="0.4">
      <c r="F19" s="3"/>
      <c r="G19" s="3"/>
      <c r="H19" s="5"/>
    </row>
    <row r="20" spans="6:8" x14ac:dyDescent="0.4">
      <c r="H20" s="5"/>
    </row>
  </sheetData>
  <mergeCells count="5">
    <mergeCell ref="J3:K3"/>
    <mergeCell ref="D5:E5"/>
    <mergeCell ref="F5:G5"/>
    <mergeCell ref="H5:I5"/>
    <mergeCell ref="J5:K5"/>
  </mergeCells>
  <phoneticPr fontId="3"/>
  <pageMargins left="0.57999999999999996" right="0.63" top="0.35" bottom="0.59" header="0.28000000000000003" footer="0.51200000000000001"/>
  <pageSetup paperSize="9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FF00"/>
    <pageSetUpPr fitToPage="1"/>
  </sheetPr>
  <dimension ref="A1:L24"/>
  <sheetViews>
    <sheetView showGridLines="0" zoomScaleNormal="100" zoomScaleSheetLayoutView="100" workbookViewId="0">
      <selection activeCell="D25" sqref="D25"/>
    </sheetView>
  </sheetViews>
  <sheetFormatPr defaultRowHeight="10.5" x14ac:dyDescent="0.4"/>
  <cols>
    <col min="1" max="1" width="0.875" style="5" customWidth="1"/>
    <col min="2" max="2" width="12.625" style="5" customWidth="1"/>
    <col min="3" max="3" width="0.875" style="5" customWidth="1"/>
    <col min="4" max="4" width="8.625" style="5" customWidth="1"/>
    <col min="5" max="5" width="7.375" style="5" customWidth="1"/>
    <col min="6" max="6" width="8.625" style="5" customWidth="1"/>
    <col min="7" max="7" width="7.375" style="5" customWidth="1"/>
    <col min="8" max="8" width="8.625" style="4" customWidth="1"/>
    <col min="9" max="9" width="7.375" style="5" customWidth="1"/>
    <col min="10" max="10" width="10.625" style="108" customWidth="1"/>
    <col min="11" max="11" width="7.375" style="108" customWidth="1"/>
    <col min="12" max="16384" width="9" style="5"/>
  </cols>
  <sheetData>
    <row r="1" spans="1:12" ht="14.25" customHeight="1" x14ac:dyDescent="0.4">
      <c r="A1" s="323" t="s">
        <v>363</v>
      </c>
      <c r="B1" s="324"/>
      <c r="C1" s="324"/>
      <c r="D1" s="325"/>
      <c r="E1" s="325"/>
      <c r="F1" s="325"/>
      <c r="G1" s="326"/>
      <c r="H1" s="395"/>
      <c r="I1" s="326"/>
      <c r="J1" s="326"/>
      <c r="K1" s="326"/>
    </row>
    <row r="2" spans="1:12" ht="12.95" customHeight="1" x14ac:dyDescent="0.4">
      <c r="A2" s="325"/>
      <c r="B2" s="79" t="s">
        <v>375</v>
      </c>
      <c r="C2" s="325"/>
      <c r="D2" s="325"/>
      <c r="E2" s="325"/>
      <c r="F2" s="325"/>
      <c r="G2" s="326"/>
      <c r="H2" s="326"/>
      <c r="I2" s="326"/>
      <c r="J2" s="326"/>
      <c r="K2" s="326"/>
    </row>
    <row r="3" spans="1:12" x14ac:dyDescent="0.4">
      <c r="A3" s="326"/>
      <c r="B3" s="326"/>
      <c r="C3" s="326"/>
      <c r="D3" s="326"/>
      <c r="E3" s="326"/>
      <c r="F3" s="326"/>
      <c r="G3" s="326"/>
      <c r="H3" s="326"/>
      <c r="I3" s="326"/>
      <c r="J3" s="326"/>
      <c r="K3" s="326"/>
    </row>
    <row r="4" spans="1:12" ht="9.75" customHeight="1" x14ac:dyDescent="0.4">
      <c r="A4" s="81"/>
      <c r="B4" s="81"/>
      <c r="C4" s="81"/>
      <c r="D4" s="81"/>
      <c r="E4" s="81"/>
      <c r="F4" s="81"/>
      <c r="G4" s="81"/>
      <c r="H4" s="81"/>
      <c r="I4" s="81"/>
      <c r="J4" s="974" t="s">
        <v>376</v>
      </c>
      <c r="K4" s="974"/>
    </row>
    <row r="5" spans="1:12" ht="2.1" customHeight="1" thickBot="1" x14ac:dyDescent="0.45">
      <c r="A5" s="81"/>
      <c r="B5" s="81"/>
      <c r="C5" s="81"/>
      <c r="D5" s="81"/>
      <c r="E5" s="81"/>
      <c r="F5" s="81"/>
      <c r="G5" s="81"/>
      <c r="H5" s="81"/>
      <c r="I5" s="81"/>
      <c r="J5" s="84"/>
      <c r="K5" s="84"/>
    </row>
    <row r="6" spans="1:12" ht="15.75" customHeight="1" x14ac:dyDescent="0.4">
      <c r="A6" s="333"/>
      <c r="B6" s="334" t="s">
        <v>365</v>
      </c>
      <c r="C6" s="505"/>
      <c r="D6" s="1047" t="s">
        <v>366</v>
      </c>
      <c r="E6" s="1046"/>
      <c r="F6" s="1087" t="s">
        <v>367</v>
      </c>
      <c r="G6" s="1088"/>
      <c r="H6" s="1089" t="s">
        <v>368</v>
      </c>
      <c r="I6" s="1090"/>
      <c r="J6" s="989" t="s">
        <v>369</v>
      </c>
      <c r="K6" s="989"/>
      <c r="L6" s="129"/>
    </row>
    <row r="7" spans="1:12" ht="15" customHeight="1" x14ac:dyDescent="0.4">
      <c r="A7" s="89"/>
      <c r="B7" s="511" t="s">
        <v>250</v>
      </c>
      <c r="C7" s="511"/>
      <c r="D7" s="93"/>
      <c r="E7" s="91" t="s">
        <v>251</v>
      </c>
      <c r="F7" s="336"/>
      <c r="G7" s="91" t="s">
        <v>251</v>
      </c>
      <c r="H7" s="35"/>
      <c r="I7" s="340" t="s">
        <v>251</v>
      </c>
      <c r="J7" s="341"/>
      <c r="K7" s="342" t="s">
        <v>251</v>
      </c>
      <c r="L7" s="129"/>
    </row>
    <row r="8" spans="1:12" ht="3" customHeight="1" x14ac:dyDescent="0.4">
      <c r="A8" s="574"/>
      <c r="B8" s="574"/>
      <c r="C8" s="574"/>
      <c r="D8" s="577"/>
      <c r="E8" s="577"/>
      <c r="F8" s="577"/>
      <c r="G8" s="577"/>
      <c r="H8" s="580"/>
      <c r="I8" s="580"/>
      <c r="J8" s="636"/>
      <c r="K8" s="422"/>
    </row>
    <row r="9" spans="1:12" ht="13.5" customHeight="1" x14ac:dyDescent="0.4">
      <c r="A9" s="81"/>
      <c r="B9" s="346" t="s">
        <v>9</v>
      </c>
      <c r="C9" s="346"/>
      <c r="D9" s="571">
        <v>67079</v>
      </c>
      <c r="E9" s="349">
        <v>100.00000000000001</v>
      </c>
      <c r="F9" s="571">
        <v>38548</v>
      </c>
      <c r="G9" s="349">
        <v>100</v>
      </c>
      <c r="H9" s="121">
        <f>SUM(H11:H14)</f>
        <v>103861</v>
      </c>
      <c r="I9" s="40">
        <f>SUM(I11:I14)</f>
        <v>100</v>
      </c>
      <c r="J9" s="637">
        <f>SUM(J11:J14)</f>
        <v>5982179</v>
      </c>
      <c r="K9" s="355">
        <f>SUM(K11:K14)</f>
        <v>100</v>
      </c>
    </row>
    <row r="10" spans="1:12" ht="6" customHeight="1" x14ac:dyDescent="0.4">
      <c r="A10" s="81"/>
      <c r="B10" s="346"/>
      <c r="C10" s="346"/>
      <c r="D10" s="571"/>
      <c r="E10" s="349"/>
      <c r="F10" s="571"/>
      <c r="G10" s="349"/>
      <c r="H10" s="121"/>
      <c r="I10" s="40"/>
      <c r="J10" s="637"/>
      <c r="K10" s="355"/>
    </row>
    <row r="11" spans="1:12" ht="13.5" customHeight="1" x14ac:dyDescent="0.4">
      <c r="A11" s="81"/>
      <c r="B11" s="346" t="s">
        <v>370</v>
      </c>
      <c r="C11" s="346"/>
      <c r="D11" s="571">
        <v>1120</v>
      </c>
      <c r="E11" s="349">
        <v>1.6696730720493749</v>
      </c>
      <c r="F11" s="571">
        <v>932</v>
      </c>
      <c r="G11" s="349">
        <v>2.4177648645844143</v>
      </c>
      <c r="H11" s="38">
        <v>1812</v>
      </c>
      <c r="I11" s="40">
        <f>H11/H$9*100</f>
        <v>1.7446394700609467</v>
      </c>
      <c r="J11" s="637">
        <v>1058108</v>
      </c>
      <c r="K11" s="355">
        <f>J11/J$9*100</f>
        <v>17.687668657189963</v>
      </c>
    </row>
    <row r="12" spans="1:12" ht="13.5" customHeight="1" x14ac:dyDescent="0.4">
      <c r="A12" s="81"/>
      <c r="B12" s="346" t="s">
        <v>371</v>
      </c>
      <c r="C12" s="346"/>
      <c r="D12" s="571">
        <v>24813</v>
      </c>
      <c r="E12" s="349">
        <v>36.990712443536729</v>
      </c>
      <c r="F12" s="571">
        <v>20579</v>
      </c>
      <c r="G12" s="349">
        <v>53.385389644080107</v>
      </c>
      <c r="H12" s="38">
        <v>25223</v>
      </c>
      <c r="I12" s="40">
        <f>H12/H$9*100</f>
        <v>24.285342910235798</v>
      </c>
      <c r="J12" s="637">
        <v>2218138</v>
      </c>
      <c r="K12" s="355">
        <f>J12/J$9*100</f>
        <v>37.07909776688394</v>
      </c>
    </row>
    <row r="13" spans="1:12" ht="13.5" customHeight="1" x14ac:dyDescent="0.4">
      <c r="A13" s="81"/>
      <c r="B13" s="346" t="s">
        <v>372</v>
      </c>
      <c r="C13" s="346"/>
      <c r="D13" s="571">
        <v>10754</v>
      </c>
      <c r="E13" s="349">
        <v>16.031843050731229</v>
      </c>
      <c r="F13" s="571">
        <v>1164</v>
      </c>
      <c r="G13" s="349">
        <v>3.0196119124208778</v>
      </c>
      <c r="H13" s="38">
        <v>194</v>
      </c>
      <c r="I13" s="40">
        <f>H13/H$9*100</f>
        <v>0.18678811103301529</v>
      </c>
      <c r="J13" s="637">
        <v>66591</v>
      </c>
      <c r="K13" s="355">
        <f>J13/J$9*100</f>
        <v>1.1131562596171061</v>
      </c>
    </row>
    <row r="14" spans="1:12" ht="13.5" customHeight="1" x14ac:dyDescent="0.4">
      <c r="A14" s="81"/>
      <c r="B14" s="346" t="s">
        <v>373</v>
      </c>
      <c r="C14" s="346"/>
      <c r="D14" s="571">
        <v>30392</v>
      </c>
      <c r="E14" s="349">
        <v>45.307771433682674</v>
      </c>
      <c r="F14" s="571">
        <v>15873</v>
      </c>
      <c r="G14" s="349">
        <v>41.177233578914603</v>
      </c>
      <c r="H14" s="38">
        <v>76632</v>
      </c>
      <c r="I14" s="40">
        <f>H14/H$9*100</f>
        <v>73.783229508670246</v>
      </c>
      <c r="J14" s="637">
        <v>2639342</v>
      </c>
      <c r="K14" s="355">
        <f>J14/J$9*100</f>
        <v>44.120077316308993</v>
      </c>
    </row>
    <row r="15" spans="1:12" ht="3" customHeight="1" thickBot="1" x14ac:dyDescent="0.45">
      <c r="A15" s="358"/>
      <c r="B15" s="358"/>
      <c r="C15" s="358"/>
      <c r="D15" s="360"/>
      <c r="E15" s="360"/>
      <c r="F15" s="360"/>
      <c r="G15" s="360"/>
      <c r="H15" s="635"/>
      <c r="I15" s="635"/>
      <c r="J15" s="485"/>
      <c r="K15" s="364"/>
    </row>
    <row r="16" spans="1:12" ht="3" customHeight="1" x14ac:dyDescent="0.4">
      <c r="A16" s="81"/>
      <c r="B16" s="326"/>
      <c r="C16" s="326"/>
      <c r="D16" s="326"/>
      <c r="E16" s="326"/>
      <c r="F16" s="326"/>
      <c r="G16" s="326"/>
      <c r="H16" s="326"/>
      <c r="I16" s="326"/>
      <c r="J16" s="326"/>
      <c r="K16" s="326"/>
    </row>
    <row r="17" spans="1:11" ht="10.5" customHeight="1" x14ac:dyDescent="0.4">
      <c r="A17" s="326"/>
      <c r="B17" s="326" t="s">
        <v>374</v>
      </c>
      <c r="C17" s="326"/>
      <c r="D17" s="326"/>
      <c r="E17" s="326"/>
      <c r="F17" s="326"/>
      <c r="G17" s="326"/>
      <c r="H17" s="326"/>
      <c r="I17" s="326"/>
      <c r="J17" s="326"/>
      <c r="K17" s="326"/>
    </row>
    <row r="18" spans="1:11" x14ac:dyDescent="0.4">
      <c r="A18" s="326"/>
      <c r="B18" s="326"/>
      <c r="C18" s="326"/>
      <c r="D18" s="326"/>
      <c r="E18" s="326"/>
      <c r="F18" s="326"/>
      <c r="G18" s="326"/>
      <c r="H18" s="326"/>
      <c r="I18" s="326"/>
      <c r="J18" s="326"/>
      <c r="K18" s="326"/>
    </row>
    <row r="19" spans="1:11" x14ac:dyDescent="0.4">
      <c r="A19" s="326"/>
      <c r="B19" s="326"/>
      <c r="C19" s="326"/>
      <c r="D19" s="326"/>
      <c r="E19" s="326"/>
      <c r="F19" s="326"/>
      <c r="G19" s="326"/>
      <c r="H19" s="326"/>
      <c r="I19" s="326"/>
      <c r="J19" s="326"/>
      <c r="K19" s="326"/>
    </row>
    <row r="20" spans="1:11" x14ac:dyDescent="0.4">
      <c r="A20" s="326"/>
      <c r="B20" s="326"/>
      <c r="C20" s="326"/>
      <c r="D20" s="326"/>
      <c r="E20" s="326"/>
      <c r="F20" s="326"/>
      <c r="G20" s="326"/>
      <c r="H20" s="326"/>
      <c r="I20" s="326"/>
      <c r="J20" s="326"/>
      <c r="K20" s="326"/>
    </row>
    <row r="21" spans="1:11" x14ac:dyDescent="0.4">
      <c r="A21" s="326"/>
      <c r="B21" s="326"/>
      <c r="C21" s="326"/>
      <c r="D21" s="326"/>
      <c r="E21" s="326"/>
      <c r="F21" s="326"/>
      <c r="G21" s="326"/>
      <c r="H21" s="326"/>
      <c r="I21" s="326"/>
      <c r="J21" s="326"/>
      <c r="K21" s="326"/>
    </row>
    <row r="22" spans="1:11" x14ac:dyDescent="0.4">
      <c r="A22" s="326"/>
      <c r="B22" s="326"/>
      <c r="C22" s="326"/>
      <c r="D22" s="326"/>
      <c r="E22" s="326"/>
      <c r="F22" s="326"/>
      <c r="G22" s="326"/>
      <c r="H22" s="326"/>
      <c r="I22" s="326"/>
      <c r="J22" s="326"/>
      <c r="K22" s="326"/>
    </row>
    <row r="23" spans="1:11" x14ac:dyDescent="0.4">
      <c r="A23" s="326"/>
      <c r="B23" s="326"/>
      <c r="C23" s="326"/>
      <c r="D23" s="326"/>
      <c r="E23" s="326"/>
      <c r="F23" s="326"/>
      <c r="G23" s="326"/>
      <c r="H23" s="395"/>
      <c r="I23" s="326"/>
      <c r="J23" s="326"/>
      <c r="K23" s="326"/>
    </row>
    <row r="24" spans="1:11" x14ac:dyDescent="0.4">
      <c r="A24" s="326"/>
      <c r="B24" s="326"/>
      <c r="C24" s="326"/>
      <c r="D24" s="326"/>
      <c r="E24" s="326"/>
      <c r="F24" s="326"/>
      <c r="G24" s="326"/>
      <c r="H24" s="395"/>
      <c r="I24" s="326"/>
      <c r="J24" s="326"/>
      <c r="K24" s="326"/>
    </row>
  </sheetData>
  <mergeCells count="5">
    <mergeCell ref="J4:K4"/>
    <mergeCell ref="D6:E6"/>
    <mergeCell ref="F6:G6"/>
    <mergeCell ref="H6:I6"/>
    <mergeCell ref="J6:K6"/>
  </mergeCells>
  <phoneticPr fontId="3"/>
  <pageMargins left="0.57999999999999996" right="0.63" top="0.35" bottom="0.59" header="0.28000000000000003" footer="0.51200000000000001"/>
  <pageSetup paperSize="9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FF00"/>
  </sheetPr>
  <dimension ref="A1:O33"/>
  <sheetViews>
    <sheetView showGridLines="0" zoomScaleNormal="100" zoomScaleSheetLayoutView="75" workbookViewId="0">
      <selection activeCell="D25" sqref="D25"/>
    </sheetView>
  </sheetViews>
  <sheetFormatPr defaultRowHeight="10.5" x14ac:dyDescent="0.4"/>
  <cols>
    <col min="1" max="1" width="0.875" style="312" customWidth="1"/>
    <col min="2" max="2" width="1.625" style="312" customWidth="1"/>
    <col min="3" max="3" width="13.125" style="312" customWidth="1"/>
    <col min="4" max="4" width="0.875" style="312" customWidth="1"/>
    <col min="5" max="5" width="8.875" style="312" customWidth="1"/>
    <col min="6" max="6" width="7.125" style="312" customWidth="1"/>
    <col min="7" max="7" width="8.875" style="531" customWidth="1"/>
    <col min="8" max="8" width="7.125" style="312" customWidth="1"/>
    <col min="9" max="9" width="8.875" style="312" customWidth="1"/>
    <col min="10" max="10" width="7.125" style="312" customWidth="1"/>
    <col min="11" max="11" width="8.875" style="5" customWidth="1"/>
    <col min="12" max="12" width="7.125" style="312" customWidth="1"/>
    <col min="13" max="16384" width="9" style="312"/>
  </cols>
  <sheetData>
    <row r="1" spans="1:15" ht="14.25" customHeight="1" x14ac:dyDescent="0.4">
      <c r="A1" s="529" t="s">
        <v>377</v>
      </c>
      <c r="B1" s="638"/>
      <c r="C1" s="638"/>
      <c r="D1" s="638"/>
      <c r="E1" s="284"/>
      <c r="F1" s="284"/>
      <c r="G1" s="639"/>
      <c r="H1" s="284"/>
      <c r="I1" s="284"/>
      <c r="J1" s="284"/>
      <c r="K1" s="640"/>
      <c r="L1" s="284"/>
    </row>
    <row r="3" spans="1:15" ht="9.75" customHeight="1" x14ac:dyDescent="0.4">
      <c r="A3" s="641"/>
      <c r="B3" s="641"/>
      <c r="C3" s="641"/>
      <c r="D3" s="641"/>
      <c r="E3" s="284"/>
      <c r="F3" s="284"/>
      <c r="G3" s="642"/>
      <c r="H3" s="284"/>
      <c r="J3" s="642"/>
      <c r="L3" s="642" t="s">
        <v>378</v>
      </c>
    </row>
    <row r="4" spans="1:15" ht="2.1" customHeight="1" thickBot="1" x14ac:dyDescent="0.45">
      <c r="A4" s="641"/>
      <c r="B4" s="641"/>
      <c r="C4" s="641"/>
      <c r="D4" s="641"/>
      <c r="E4" s="284"/>
      <c r="F4" s="284"/>
      <c r="G4" s="642"/>
      <c r="H4" s="284"/>
      <c r="J4" s="642"/>
      <c r="L4" s="642"/>
    </row>
    <row r="5" spans="1:15" ht="18" customHeight="1" x14ac:dyDescent="0.4">
      <c r="A5" s="643"/>
      <c r="B5" s="643"/>
      <c r="C5" s="644" t="s">
        <v>379</v>
      </c>
      <c r="D5" s="645"/>
      <c r="E5" s="1092" t="s">
        <v>380</v>
      </c>
      <c r="F5" s="1093"/>
      <c r="G5" s="1094">
        <v>20</v>
      </c>
      <c r="H5" s="1095"/>
      <c r="I5" s="1092">
        <v>25</v>
      </c>
      <c r="J5" s="1096"/>
      <c r="K5" s="1097">
        <v>30</v>
      </c>
      <c r="L5" s="1097"/>
    </row>
    <row r="6" spans="1:15" ht="18" customHeight="1" x14ac:dyDescent="0.4">
      <c r="A6" s="646"/>
      <c r="B6" s="646"/>
      <c r="C6" s="647" t="s">
        <v>250</v>
      </c>
      <c r="D6" s="648"/>
      <c r="E6" s="649"/>
      <c r="F6" s="650" t="s">
        <v>251</v>
      </c>
      <c r="G6" s="651"/>
      <c r="H6" s="652" t="s">
        <v>251</v>
      </c>
      <c r="I6" s="653"/>
      <c r="J6" s="654" t="s">
        <v>251</v>
      </c>
      <c r="K6" s="339"/>
      <c r="L6" s="655" t="s">
        <v>251</v>
      </c>
    </row>
    <row r="7" spans="1:15" ht="3" customHeight="1" x14ac:dyDescent="0.4">
      <c r="A7" s="656"/>
      <c r="B7" s="656"/>
      <c r="C7" s="656"/>
      <c r="D7" s="657"/>
      <c r="E7" s="658"/>
      <c r="F7" s="294"/>
      <c r="G7" s="659"/>
      <c r="H7" s="660"/>
      <c r="I7" s="661"/>
      <c r="J7" s="662"/>
      <c r="K7" s="152"/>
      <c r="L7" s="663"/>
    </row>
    <row r="8" spans="1:15" ht="12" customHeight="1" x14ac:dyDescent="0.4">
      <c r="A8" s="656"/>
      <c r="B8" s="1098" t="s">
        <v>9</v>
      </c>
      <c r="C8" s="1098"/>
      <c r="D8" s="664"/>
      <c r="E8" s="665">
        <f>SUM(E10:E11,E15:E16)</f>
        <v>18470</v>
      </c>
      <c r="F8" s="666">
        <v>100</v>
      </c>
      <c r="G8" s="667">
        <f>SUM(G10:G11,G15:G16)</f>
        <v>22870</v>
      </c>
      <c r="H8" s="668">
        <v>100</v>
      </c>
      <c r="I8" s="669">
        <f>SUM(I10:I11,I15:I16)</f>
        <v>27550</v>
      </c>
      <c r="J8" s="670">
        <v>100</v>
      </c>
      <c r="K8" s="351">
        <f>SUM(K10:K11,K15:K16)</f>
        <v>35250</v>
      </c>
      <c r="L8" s="39">
        <v>100</v>
      </c>
    </row>
    <row r="9" spans="1:15" ht="6" customHeight="1" x14ac:dyDescent="0.4">
      <c r="A9" s="656"/>
      <c r="B9" s="656"/>
      <c r="C9" s="671"/>
      <c r="D9" s="664"/>
      <c r="E9" s="665"/>
      <c r="F9" s="666"/>
      <c r="G9" s="667"/>
      <c r="H9" s="668"/>
      <c r="I9" s="669"/>
      <c r="J9" s="670"/>
      <c r="K9" s="351"/>
      <c r="L9" s="39"/>
    </row>
    <row r="10" spans="1:15" ht="12" customHeight="1" x14ac:dyDescent="0.4">
      <c r="A10" s="656"/>
      <c r="B10" s="1098" t="s">
        <v>370</v>
      </c>
      <c r="C10" s="1098"/>
      <c r="D10" s="664"/>
      <c r="E10" s="665">
        <v>7270</v>
      </c>
      <c r="F10" s="666">
        <f t="shared" ref="F10:F16" si="0">E10/E$8*100</f>
        <v>39.361126150514345</v>
      </c>
      <c r="G10" s="667">
        <v>7380</v>
      </c>
      <c r="H10" s="668">
        <f t="shared" ref="H10:H16" si="1">G10/G$8*100</f>
        <v>32.269348491473551</v>
      </c>
      <c r="I10" s="669">
        <v>11340</v>
      </c>
      <c r="J10" s="670">
        <f t="shared" ref="J10:J16" si="2">I10/I$8*100</f>
        <v>41.16152450090744</v>
      </c>
      <c r="K10" s="351">
        <v>12890</v>
      </c>
      <c r="L10" s="39">
        <f t="shared" ref="L10:L15" si="3">K10/K$8*100</f>
        <v>36.567375886524822</v>
      </c>
      <c r="M10" s="672"/>
      <c r="N10" s="672"/>
      <c r="O10" s="672"/>
    </row>
    <row r="11" spans="1:15" ht="12" customHeight="1" x14ac:dyDescent="0.4">
      <c r="A11" s="656"/>
      <c r="B11" s="1098" t="s">
        <v>381</v>
      </c>
      <c r="C11" s="1098"/>
      <c r="D11" s="664"/>
      <c r="E11" s="665">
        <v>9720</v>
      </c>
      <c r="F11" s="666">
        <f t="shared" si="0"/>
        <v>52.62587980508934</v>
      </c>
      <c r="G11" s="667">
        <v>10820</v>
      </c>
      <c r="H11" s="668">
        <f t="shared" si="1"/>
        <v>47.310887625710542</v>
      </c>
      <c r="I11" s="669">
        <v>14880</v>
      </c>
      <c r="J11" s="670">
        <f t="shared" si="2"/>
        <v>54.010889292196005</v>
      </c>
      <c r="K11" s="351">
        <v>21390</v>
      </c>
      <c r="L11" s="39">
        <f t="shared" si="3"/>
        <v>60.680851063829792</v>
      </c>
      <c r="M11" s="672"/>
      <c r="N11" s="672"/>
      <c r="O11" s="672"/>
    </row>
    <row r="12" spans="1:15" ht="24" customHeight="1" x14ac:dyDescent="0.4">
      <c r="A12" s="656"/>
      <c r="B12" s="656"/>
      <c r="C12" s="671" t="s">
        <v>382</v>
      </c>
      <c r="D12" s="664"/>
      <c r="E12" s="665">
        <v>1350</v>
      </c>
      <c r="F12" s="666">
        <f t="shared" si="0"/>
        <v>7.3091499729290739</v>
      </c>
      <c r="G12" s="667">
        <v>1300</v>
      </c>
      <c r="H12" s="668">
        <f t="shared" si="1"/>
        <v>5.6843025797988629</v>
      </c>
      <c r="I12" s="669">
        <v>1040</v>
      </c>
      <c r="J12" s="670">
        <f t="shared" si="2"/>
        <v>3.7749546279491835</v>
      </c>
      <c r="K12" s="351">
        <v>1230</v>
      </c>
      <c r="L12" s="39">
        <f t="shared" si="3"/>
        <v>3.4893617021276593</v>
      </c>
    </row>
    <row r="13" spans="1:15" ht="12" customHeight="1" x14ac:dyDescent="0.4">
      <c r="A13" s="656"/>
      <c r="B13" s="656"/>
      <c r="C13" s="671" t="s">
        <v>383</v>
      </c>
      <c r="D13" s="664"/>
      <c r="E13" s="665">
        <v>4940</v>
      </c>
      <c r="F13" s="666">
        <f t="shared" si="0"/>
        <v>26.746074715755281</v>
      </c>
      <c r="G13" s="667">
        <v>6640</v>
      </c>
      <c r="H13" s="668">
        <f t="shared" si="1"/>
        <v>29.033668561434194</v>
      </c>
      <c r="I13" s="669">
        <v>10550</v>
      </c>
      <c r="J13" s="670">
        <f t="shared" si="2"/>
        <v>38.294010889292196</v>
      </c>
      <c r="K13" s="351">
        <v>17450</v>
      </c>
      <c r="L13" s="39">
        <f t="shared" si="3"/>
        <v>49.50354609929078</v>
      </c>
    </row>
    <row r="14" spans="1:15" ht="12" customHeight="1" x14ac:dyDescent="0.4">
      <c r="A14" s="656"/>
      <c r="B14" s="656"/>
      <c r="C14" s="671" t="s">
        <v>372</v>
      </c>
      <c r="D14" s="664"/>
      <c r="E14" s="673">
        <v>3440</v>
      </c>
      <c r="F14" s="674">
        <f t="shared" si="0"/>
        <v>18.624796968056305</v>
      </c>
      <c r="G14" s="675">
        <v>2890</v>
      </c>
      <c r="H14" s="676">
        <f t="shared" si="1"/>
        <v>12.636641888937472</v>
      </c>
      <c r="I14" s="677">
        <v>3300</v>
      </c>
      <c r="J14" s="678">
        <f t="shared" si="2"/>
        <v>11.978221415607985</v>
      </c>
      <c r="K14" s="679">
        <v>2720</v>
      </c>
      <c r="L14" s="680">
        <f t="shared" si="3"/>
        <v>7.7163120567375882</v>
      </c>
    </row>
    <row r="15" spans="1:15" ht="12" customHeight="1" x14ac:dyDescent="0.4">
      <c r="A15" s="656"/>
      <c r="B15" s="1098" t="s">
        <v>384</v>
      </c>
      <c r="C15" s="1098"/>
      <c r="D15" s="664"/>
      <c r="E15" s="681">
        <v>870</v>
      </c>
      <c r="F15" s="682">
        <f t="shared" si="0"/>
        <v>4.7103410936654031</v>
      </c>
      <c r="G15" s="683">
        <v>2270</v>
      </c>
      <c r="H15" s="684">
        <f t="shared" si="1"/>
        <v>9.9256668124180152</v>
      </c>
      <c r="I15" s="685">
        <v>970</v>
      </c>
      <c r="J15" s="686">
        <f t="shared" si="2"/>
        <v>3.5208711433756803</v>
      </c>
      <c r="K15" s="687">
        <v>970</v>
      </c>
      <c r="L15" s="688">
        <f t="shared" si="3"/>
        <v>2.75177304964539</v>
      </c>
    </row>
    <row r="16" spans="1:15" ht="12" customHeight="1" x14ac:dyDescent="0.4">
      <c r="A16" s="656"/>
      <c r="B16" s="1098" t="s">
        <v>385</v>
      </c>
      <c r="C16" s="1098"/>
      <c r="D16" s="664"/>
      <c r="E16" s="673">
        <v>610</v>
      </c>
      <c r="F16" s="689">
        <f t="shared" si="0"/>
        <v>3.302652950730915</v>
      </c>
      <c r="G16" s="667">
        <v>2400</v>
      </c>
      <c r="H16" s="684">
        <f t="shared" si="1"/>
        <v>10.494097070397901</v>
      </c>
      <c r="I16" s="669">
        <v>360</v>
      </c>
      <c r="J16" s="686">
        <f t="shared" si="2"/>
        <v>1.3067150635208711</v>
      </c>
      <c r="K16" s="690" t="s">
        <v>52</v>
      </c>
      <c r="L16" s="691" t="s">
        <v>52</v>
      </c>
    </row>
    <row r="17" spans="1:12" ht="3" customHeight="1" thickBot="1" x14ac:dyDescent="0.45">
      <c r="A17" s="692"/>
      <c r="B17" s="692"/>
      <c r="C17" s="692"/>
      <c r="D17" s="693"/>
      <c r="E17" s="692"/>
      <c r="F17" s="694"/>
      <c r="G17" s="695"/>
      <c r="H17" s="694"/>
      <c r="I17" s="696"/>
      <c r="J17" s="697"/>
      <c r="K17" s="167"/>
      <c r="L17" s="698"/>
    </row>
    <row r="18" spans="1:12" ht="2.1" customHeight="1" x14ac:dyDescent="0.4">
      <c r="A18" s="284"/>
      <c r="B18" s="284"/>
      <c r="G18" s="312"/>
      <c r="K18" s="3"/>
      <c r="L18" s="699"/>
    </row>
    <row r="19" spans="1:12" ht="9.75" customHeight="1" x14ac:dyDescent="0.4">
      <c r="A19" s="179" t="s">
        <v>386</v>
      </c>
      <c r="D19" s="179"/>
      <c r="E19" s="1035"/>
      <c r="F19" s="1035"/>
      <c r="G19" s="1035"/>
      <c r="H19" s="1035"/>
      <c r="I19" s="1035"/>
      <c r="J19" s="1035"/>
      <c r="K19" s="1035"/>
      <c r="L19" s="1035"/>
    </row>
    <row r="20" spans="1:12" ht="9.75" customHeight="1" x14ac:dyDescent="0.4">
      <c r="A20" s="179"/>
      <c r="D20" s="179"/>
      <c r="E20" s="1099"/>
      <c r="F20" s="1099"/>
      <c r="G20" s="1099"/>
      <c r="H20" s="1099"/>
      <c r="I20" s="1099"/>
      <c r="J20" s="1099"/>
      <c r="K20" s="1099"/>
      <c r="L20" s="1099"/>
    </row>
    <row r="21" spans="1:12" ht="9.75" customHeight="1" x14ac:dyDescent="0.4">
      <c r="G21" s="312"/>
    </row>
    <row r="24" spans="1:12" x14ac:dyDescent="0.4">
      <c r="C24" s="700" t="s">
        <v>387</v>
      </c>
      <c r="D24" s="284"/>
      <c r="E24" s="176"/>
      <c r="F24" s="312" t="s">
        <v>388</v>
      </c>
      <c r="G24" s="312" t="s">
        <v>389</v>
      </c>
      <c r="H24" s="312" t="s">
        <v>390</v>
      </c>
      <c r="I24" s="312" t="s">
        <v>366</v>
      </c>
    </row>
    <row r="25" spans="1:12" ht="13.5" x14ac:dyDescent="0.4">
      <c r="C25" s="701"/>
      <c r="D25" s="284"/>
      <c r="E25" s="702" t="s">
        <v>385</v>
      </c>
      <c r="F25" s="703">
        <f>E16</f>
        <v>610</v>
      </c>
      <c r="G25" s="703">
        <f>G16</f>
        <v>2400</v>
      </c>
      <c r="H25" s="703">
        <f>I16</f>
        <v>360</v>
      </c>
      <c r="I25" s="703"/>
    </row>
    <row r="26" spans="1:12" ht="13.5" x14ac:dyDescent="0.4">
      <c r="C26" s="701"/>
      <c r="D26" s="284"/>
      <c r="E26" s="702" t="s">
        <v>391</v>
      </c>
      <c r="F26" s="703">
        <f>E15</f>
        <v>870</v>
      </c>
      <c r="G26" s="703">
        <f>G15</f>
        <v>2270</v>
      </c>
      <c r="H26" s="703">
        <f>I15</f>
        <v>970</v>
      </c>
      <c r="I26" s="703">
        <f>K15</f>
        <v>970</v>
      </c>
    </row>
    <row r="27" spans="1:12" ht="13.5" x14ac:dyDescent="0.4">
      <c r="C27" s="701"/>
      <c r="D27" s="284"/>
      <c r="E27" s="704" t="s">
        <v>372</v>
      </c>
      <c r="F27" s="703">
        <f>E14</f>
        <v>3440</v>
      </c>
      <c r="G27" s="703">
        <f>G14</f>
        <v>2890</v>
      </c>
      <c r="H27" s="703">
        <f>I14</f>
        <v>3300</v>
      </c>
      <c r="I27" s="703">
        <f>K14</f>
        <v>2720</v>
      </c>
    </row>
    <row r="28" spans="1:12" x14ac:dyDescent="0.4">
      <c r="E28" s="704" t="s">
        <v>383</v>
      </c>
      <c r="F28" s="703">
        <f>E13</f>
        <v>4940</v>
      </c>
      <c r="G28" s="703">
        <f>G13</f>
        <v>6640</v>
      </c>
      <c r="H28" s="703">
        <f>I13</f>
        <v>10550</v>
      </c>
      <c r="I28" s="703">
        <f>K13</f>
        <v>17450</v>
      </c>
    </row>
    <row r="29" spans="1:12" ht="31.5" x14ac:dyDescent="0.4">
      <c r="E29" s="704" t="s">
        <v>382</v>
      </c>
      <c r="F29" s="703">
        <f>E12</f>
        <v>1350</v>
      </c>
      <c r="G29" s="703">
        <f>G12</f>
        <v>1300</v>
      </c>
      <c r="H29" s="703">
        <f>I12</f>
        <v>1040</v>
      </c>
      <c r="I29" s="703">
        <f>K12</f>
        <v>1230</v>
      </c>
    </row>
    <row r="30" spans="1:12" x14ac:dyDescent="0.4">
      <c r="E30" s="705" t="s">
        <v>370</v>
      </c>
      <c r="F30" s="703">
        <f>E10</f>
        <v>7270</v>
      </c>
      <c r="G30" s="703">
        <f>G10</f>
        <v>7380</v>
      </c>
      <c r="H30" s="703">
        <f>I10</f>
        <v>11340</v>
      </c>
      <c r="I30" s="703">
        <f>K10</f>
        <v>12890</v>
      </c>
    </row>
    <row r="31" spans="1:12" x14ac:dyDescent="0.4">
      <c r="E31" s="312" t="s">
        <v>289</v>
      </c>
      <c r="F31" s="540">
        <f>E8</f>
        <v>18470</v>
      </c>
      <c r="G31" s="540">
        <f>G8</f>
        <v>22870</v>
      </c>
      <c r="H31" s="540">
        <f>I8</f>
        <v>27550</v>
      </c>
      <c r="I31" s="540">
        <f>K8</f>
        <v>35250</v>
      </c>
    </row>
    <row r="32" spans="1:12" x14ac:dyDescent="0.4">
      <c r="F32" s="531"/>
      <c r="G32" s="312"/>
    </row>
    <row r="33" spans="3:11" ht="18.75" customHeight="1" x14ac:dyDescent="0.4">
      <c r="C33" s="1091" t="s">
        <v>392</v>
      </c>
      <c r="D33" s="1091"/>
      <c r="E33" s="1091"/>
      <c r="F33" s="1091"/>
      <c r="G33" s="1091"/>
      <c r="H33" s="1091"/>
      <c r="I33" s="1091"/>
      <c r="J33" s="1091"/>
      <c r="K33" s="1091"/>
    </row>
  </sheetData>
  <mergeCells count="12">
    <mergeCell ref="C33:K33"/>
    <mergeCell ref="E5:F5"/>
    <mergeCell ref="G5:H5"/>
    <mergeCell ref="I5:J5"/>
    <mergeCell ref="K5:L5"/>
    <mergeCell ref="B8:C8"/>
    <mergeCell ref="B10:C10"/>
    <mergeCell ref="B11:C11"/>
    <mergeCell ref="B15:C15"/>
    <mergeCell ref="B16:C16"/>
    <mergeCell ref="E19:L19"/>
    <mergeCell ref="E20:L20"/>
  </mergeCells>
  <phoneticPr fontId="3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FF00"/>
    <pageSetUpPr fitToPage="1"/>
  </sheetPr>
  <dimension ref="A1:W26"/>
  <sheetViews>
    <sheetView showGridLines="0" zoomScaleNormal="100" zoomScaleSheetLayoutView="75" workbookViewId="0">
      <selection activeCell="D25" sqref="D25"/>
    </sheetView>
  </sheetViews>
  <sheetFormatPr defaultRowHeight="10.5" x14ac:dyDescent="0.4"/>
  <cols>
    <col min="1" max="1" width="0.875" style="5" customWidth="1"/>
    <col min="2" max="2" width="5.625" style="5" customWidth="1"/>
    <col min="3" max="3" width="3.625" style="5" customWidth="1"/>
    <col min="4" max="4" width="0.875" style="5" customWidth="1"/>
    <col min="5" max="5" width="1.625" style="5" customWidth="1"/>
    <col min="6" max="6" width="8.625" style="765" customWidth="1"/>
    <col min="7" max="8" width="1.625" style="5" customWidth="1"/>
    <col min="9" max="9" width="8.625" style="5" customWidth="1"/>
    <col min="10" max="11" width="1.625" style="5" customWidth="1"/>
    <col min="12" max="12" width="8.625" style="5" customWidth="1"/>
    <col min="13" max="14" width="1.625" style="5" customWidth="1"/>
    <col min="15" max="15" width="8.625" style="5" customWidth="1"/>
    <col min="16" max="17" width="1.625" style="5" customWidth="1"/>
    <col min="18" max="18" width="10.375" style="5" customWidth="1"/>
    <col min="19" max="20" width="1.625" style="5" customWidth="1"/>
    <col min="21" max="21" width="8.625" style="5" customWidth="1"/>
    <col min="22" max="22" width="1.625" style="5" customWidth="1"/>
    <col min="23" max="16384" width="9" style="5"/>
  </cols>
  <sheetData>
    <row r="1" spans="1:23" ht="14.25" customHeight="1" x14ac:dyDescent="0.4">
      <c r="A1" s="323" t="s">
        <v>393</v>
      </c>
      <c r="B1" s="324"/>
      <c r="C1" s="324"/>
      <c r="D1" s="324"/>
      <c r="E1" s="324"/>
      <c r="F1" s="70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</row>
    <row r="2" spans="1:23" x14ac:dyDescent="0.4">
      <c r="A2" s="326"/>
      <c r="B2" s="326"/>
      <c r="C2" s="326"/>
      <c r="D2" s="326"/>
      <c r="E2" s="326"/>
      <c r="F2" s="70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</row>
    <row r="3" spans="1:23" ht="9.75" customHeight="1" x14ac:dyDescent="0.4">
      <c r="A3" s="326"/>
      <c r="B3" s="81"/>
      <c r="C3" s="81"/>
      <c r="D3" s="81"/>
      <c r="E3" s="81"/>
      <c r="F3" s="707"/>
      <c r="G3" s="81"/>
      <c r="H3" s="81"/>
      <c r="I3" s="81"/>
      <c r="J3" s="81"/>
      <c r="K3" s="81"/>
      <c r="L3" s="81"/>
      <c r="M3" s="495"/>
      <c r="N3" s="495"/>
      <c r="O3" s="81"/>
      <c r="P3" s="81"/>
      <c r="Q3" s="81"/>
      <c r="R3" s="81"/>
      <c r="S3" s="81"/>
      <c r="T3" s="81"/>
      <c r="U3" s="495"/>
      <c r="V3" s="84" t="s">
        <v>394</v>
      </c>
    </row>
    <row r="4" spans="1:23" ht="2.1" customHeight="1" thickBot="1" x14ac:dyDescent="0.45">
      <c r="A4" s="326"/>
      <c r="B4" s="81"/>
      <c r="C4" s="81"/>
      <c r="D4" s="81"/>
      <c r="E4" s="81"/>
      <c r="F4" s="707"/>
      <c r="G4" s="81"/>
      <c r="H4" s="81"/>
      <c r="I4" s="81"/>
      <c r="J4" s="81"/>
      <c r="K4" s="81"/>
      <c r="L4" s="81"/>
      <c r="M4" s="495"/>
      <c r="N4" s="495"/>
      <c r="O4" s="81"/>
      <c r="P4" s="81"/>
      <c r="Q4" s="81"/>
      <c r="R4" s="81"/>
      <c r="S4" s="81"/>
      <c r="T4" s="81"/>
      <c r="U4" s="495"/>
      <c r="V4" s="84"/>
    </row>
    <row r="5" spans="1:23" ht="12.95" customHeight="1" x14ac:dyDescent="0.4">
      <c r="A5" s="333"/>
      <c r="B5" s="1052" t="s">
        <v>7</v>
      </c>
      <c r="C5" s="1052"/>
      <c r="D5" s="505"/>
      <c r="E5" s="506"/>
      <c r="F5" s="1102" t="s">
        <v>76</v>
      </c>
      <c r="G5" s="708"/>
      <c r="H5" s="709"/>
      <c r="I5" s="1077" t="s">
        <v>395</v>
      </c>
      <c r="J5" s="709"/>
      <c r="K5" s="710"/>
      <c r="L5" s="1077" t="s">
        <v>396</v>
      </c>
      <c r="M5" s="708"/>
      <c r="N5" s="710"/>
      <c r="O5" s="1077" t="s">
        <v>397</v>
      </c>
      <c r="P5" s="708"/>
      <c r="Q5" s="1047" t="s">
        <v>398</v>
      </c>
      <c r="R5" s="1045"/>
      <c r="S5" s="1046"/>
      <c r="T5" s="710"/>
      <c r="U5" s="1077" t="s">
        <v>399</v>
      </c>
      <c r="V5" s="709"/>
    </row>
    <row r="6" spans="1:23" ht="12.95" customHeight="1" x14ac:dyDescent="0.4">
      <c r="A6" s="89"/>
      <c r="B6" s="511" t="s">
        <v>400</v>
      </c>
      <c r="C6" s="511"/>
      <c r="D6" s="511"/>
      <c r="E6" s="512"/>
      <c r="F6" s="1103"/>
      <c r="G6" s="590"/>
      <c r="H6" s="589"/>
      <c r="I6" s="1078"/>
      <c r="J6" s="589"/>
      <c r="K6" s="711"/>
      <c r="L6" s="1078"/>
      <c r="M6" s="590"/>
      <c r="N6" s="711"/>
      <c r="O6" s="1078"/>
      <c r="P6" s="590"/>
      <c r="Q6" s="1104"/>
      <c r="R6" s="1100"/>
      <c r="S6" s="1105"/>
      <c r="T6" s="711"/>
      <c r="U6" s="1078"/>
      <c r="V6" s="589"/>
      <c r="W6" s="53"/>
    </row>
    <row r="7" spans="1:23" ht="3.95" customHeight="1" x14ac:dyDescent="0.4">
      <c r="A7" s="81"/>
      <c r="B7" s="87"/>
      <c r="C7" s="87"/>
      <c r="D7" s="87"/>
      <c r="E7" s="515"/>
      <c r="F7" s="707"/>
      <c r="G7" s="94"/>
      <c r="H7" s="81"/>
      <c r="I7" s="81"/>
      <c r="J7" s="81"/>
      <c r="K7" s="96"/>
      <c r="L7" s="81"/>
      <c r="M7" s="94"/>
      <c r="N7" s="96"/>
      <c r="O7" s="81"/>
      <c r="P7" s="94"/>
      <c r="Q7" s="81"/>
      <c r="R7" s="81"/>
      <c r="S7" s="81"/>
      <c r="T7" s="96"/>
      <c r="U7" s="81"/>
      <c r="V7" s="81"/>
      <c r="W7" s="53"/>
    </row>
    <row r="8" spans="1:23" ht="13.5" customHeight="1" x14ac:dyDescent="0.4">
      <c r="A8" s="81"/>
      <c r="B8" s="712" t="s">
        <v>401</v>
      </c>
      <c r="C8" s="713" t="s">
        <v>90</v>
      </c>
      <c r="D8" s="714"/>
      <c r="E8" s="516"/>
      <c r="F8" s="715">
        <v>1524</v>
      </c>
      <c r="G8" s="716"/>
      <c r="H8" s="717"/>
      <c r="I8" s="718">
        <v>60</v>
      </c>
      <c r="J8" s="719"/>
      <c r="K8" s="720"/>
      <c r="L8" s="719">
        <v>366</v>
      </c>
      <c r="M8" s="716"/>
      <c r="N8" s="392"/>
      <c r="O8" s="719">
        <v>73</v>
      </c>
      <c r="P8" s="721"/>
      <c r="Q8" s="498"/>
      <c r="R8" s="719">
        <v>144</v>
      </c>
      <c r="S8" s="498"/>
      <c r="T8" s="722"/>
      <c r="U8" s="719">
        <v>224</v>
      </c>
      <c r="V8" s="717"/>
    </row>
    <row r="9" spans="1:23" ht="13.5" customHeight="1" x14ac:dyDescent="0.4">
      <c r="A9" s="81"/>
      <c r="B9" s="498">
        <v>29</v>
      </c>
      <c r="C9" s="723"/>
      <c r="D9" s="495"/>
      <c r="E9" s="516"/>
      <c r="F9" s="715">
        <v>1391</v>
      </c>
      <c r="G9" s="716"/>
      <c r="H9" s="717"/>
      <c r="I9" s="718" t="s">
        <v>402</v>
      </c>
      <c r="J9" s="719"/>
      <c r="K9" s="720"/>
      <c r="L9" s="719">
        <v>366</v>
      </c>
      <c r="M9" s="716"/>
      <c r="N9" s="392"/>
      <c r="O9" s="719">
        <v>73</v>
      </c>
      <c r="P9" s="721"/>
      <c r="Q9" s="498"/>
      <c r="R9" s="719">
        <v>144</v>
      </c>
      <c r="S9" s="498"/>
      <c r="T9" s="722"/>
      <c r="U9" s="719">
        <v>224</v>
      </c>
      <c r="V9" s="717"/>
    </row>
    <row r="10" spans="1:23" ht="13.5" customHeight="1" x14ac:dyDescent="0.4">
      <c r="A10" s="81"/>
      <c r="B10" s="498">
        <v>30</v>
      </c>
      <c r="C10" s="723"/>
      <c r="D10" s="495"/>
      <c r="E10" s="516"/>
      <c r="F10" s="715">
        <v>1361</v>
      </c>
      <c r="G10" s="716"/>
      <c r="H10" s="717"/>
      <c r="I10" s="718" t="s">
        <v>402</v>
      </c>
      <c r="J10" s="719"/>
      <c r="K10" s="720"/>
      <c r="L10" s="719">
        <v>366</v>
      </c>
      <c r="M10" s="716"/>
      <c r="N10" s="717"/>
      <c r="O10" s="719">
        <v>73</v>
      </c>
      <c r="P10" s="498"/>
      <c r="Q10" s="722"/>
      <c r="R10" s="719">
        <v>144</v>
      </c>
      <c r="S10" s="721"/>
      <c r="T10" s="498"/>
      <c r="U10" s="719">
        <v>224</v>
      </c>
      <c r="V10" s="717"/>
    </row>
    <row r="11" spans="1:23" s="3" customFormat="1" ht="13.5" customHeight="1" x14ac:dyDescent="0.4">
      <c r="A11" s="81"/>
      <c r="B11" s="724" t="s">
        <v>89</v>
      </c>
      <c r="C11" s="725" t="s">
        <v>90</v>
      </c>
      <c r="D11" s="495"/>
      <c r="E11" s="516"/>
      <c r="F11" s="715">
        <v>1345</v>
      </c>
      <c r="G11" s="716"/>
      <c r="H11" s="717"/>
      <c r="I11" s="718" t="s">
        <v>402</v>
      </c>
      <c r="J11" s="719"/>
      <c r="K11" s="720"/>
      <c r="L11" s="719">
        <v>366</v>
      </c>
      <c r="M11" s="716"/>
      <c r="N11" s="717"/>
      <c r="O11" s="719">
        <v>73</v>
      </c>
      <c r="P11" s="498"/>
      <c r="Q11" s="722"/>
      <c r="R11" s="719">
        <v>144</v>
      </c>
      <c r="S11" s="721"/>
      <c r="T11" s="498"/>
      <c r="U11" s="719">
        <v>224</v>
      </c>
      <c r="V11" s="717"/>
    </row>
    <row r="12" spans="1:23" ht="13.5" customHeight="1" x14ac:dyDescent="0.4">
      <c r="A12" s="152"/>
      <c r="B12" s="726">
        <v>2</v>
      </c>
      <c r="C12" s="726"/>
      <c r="D12" s="193"/>
      <c r="E12" s="520"/>
      <c r="F12" s="727">
        <f>SUM(I12:V12,F22:U22)</f>
        <v>1344</v>
      </c>
      <c r="G12" s="728"/>
      <c r="H12" s="729"/>
      <c r="I12" s="730" t="s">
        <v>403</v>
      </c>
      <c r="J12" s="731"/>
      <c r="K12" s="732"/>
      <c r="L12" s="731">
        <v>350</v>
      </c>
      <c r="M12" s="728"/>
      <c r="N12" s="729"/>
      <c r="O12" s="731">
        <v>73</v>
      </c>
      <c r="P12" s="726"/>
      <c r="Q12" s="733"/>
      <c r="R12" s="731">
        <v>144</v>
      </c>
      <c r="S12" s="734"/>
      <c r="T12" s="726"/>
      <c r="U12" s="731">
        <v>224</v>
      </c>
      <c r="V12" s="729"/>
      <c r="W12" s="239"/>
    </row>
    <row r="13" spans="1:23" ht="3.95" customHeight="1" thickBot="1" x14ac:dyDescent="0.45">
      <c r="A13" s="525"/>
      <c r="B13" s="735"/>
      <c r="C13" s="736"/>
      <c r="D13" s="737"/>
      <c r="E13" s="738"/>
      <c r="F13" s="739"/>
      <c r="G13" s="740"/>
      <c r="H13" s="741"/>
      <c r="I13" s="742"/>
      <c r="J13" s="742"/>
      <c r="K13" s="743"/>
      <c r="L13" s="742"/>
      <c r="M13" s="740"/>
      <c r="N13" s="741"/>
      <c r="O13" s="742"/>
      <c r="P13" s="735"/>
      <c r="Q13" s="744"/>
      <c r="R13" s="742"/>
      <c r="S13" s="745"/>
      <c r="T13" s="735"/>
      <c r="U13" s="742"/>
      <c r="V13" s="741"/>
      <c r="W13" s="239"/>
    </row>
    <row r="14" spans="1:23" ht="6" customHeight="1" thickBot="1" x14ac:dyDescent="0.45">
      <c r="A14" s="81"/>
      <c r="B14" s="326"/>
      <c r="C14" s="326"/>
      <c r="D14" s="326"/>
      <c r="E14" s="326"/>
      <c r="F14" s="706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81"/>
      <c r="V14" s="81"/>
    </row>
    <row r="15" spans="1:23" ht="12.95" customHeight="1" x14ac:dyDescent="0.4">
      <c r="A15" s="333"/>
      <c r="B15" s="1052" t="s">
        <v>7</v>
      </c>
      <c r="C15" s="1052"/>
      <c r="D15" s="505"/>
      <c r="E15" s="506"/>
      <c r="F15" s="1045" t="s">
        <v>404</v>
      </c>
      <c r="G15" s="709"/>
      <c r="H15" s="746"/>
      <c r="I15" s="1077" t="s">
        <v>405</v>
      </c>
      <c r="J15" s="708"/>
      <c r="K15" s="709"/>
      <c r="L15" s="1077" t="s">
        <v>406</v>
      </c>
      <c r="M15" s="709"/>
      <c r="N15" s="710"/>
      <c r="O15" s="1077" t="s">
        <v>407</v>
      </c>
      <c r="P15" s="708"/>
      <c r="Q15" s="710"/>
      <c r="R15" s="1077" t="s">
        <v>408</v>
      </c>
      <c r="S15" s="708"/>
      <c r="T15" s="709"/>
      <c r="U15" s="1101" t="s">
        <v>409</v>
      </c>
      <c r="V15" s="709"/>
    </row>
    <row r="16" spans="1:23" ht="12.95" customHeight="1" x14ac:dyDescent="0.4">
      <c r="A16" s="89"/>
      <c r="B16" s="511" t="s">
        <v>400</v>
      </c>
      <c r="C16" s="511"/>
      <c r="D16" s="511"/>
      <c r="E16" s="512"/>
      <c r="F16" s="1100"/>
      <c r="G16" s="589"/>
      <c r="H16" s="711"/>
      <c r="I16" s="1078"/>
      <c r="J16" s="590"/>
      <c r="K16" s="589"/>
      <c r="L16" s="1078"/>
      <c r="M16" s="589"/>
      <c r="N16" s="711"/>
      <c r="O16" s="1078"/>
      <c r="P16" s="590"/>
      <c r="Q16" s="711"/>
      <c r="R16" s="1078"/>
      <c r="S16" s="590"/>
      <c r="T16" s="589"/>
      <c r="U16" s="1078"/>
      <c r="V16" s="589"/>
      <c r="W16" s="53"/>
    </row>
    <row r="17" spans="1:23" ht="3.95" customHeight="1" x14ac:dyDescent="0.4">
      <c r="A17" s="81"/>
      <c r="B17" s="87"/>
      <c r="C17" s="87"/>
      <c r="D17" s="87"/>
      <c r="E17" s="515"/>
      <c r="F17" s="81"/>
      <c r="G17" s="81"/>
      <c r="H17" s="96"/>
      <c r="I17" s="81"/>
      <c r="J17" s="94"/>
      <c r="K17" s="81"/>
      <c r="L17" s="81"/>
      <c r="M17" s="81"/>
      <c r="N17" s="96"/>
      <c r="O17" s="81"/>
      <c r="P17" s="94"/>
      <c r="Q17" s="96"/>
      <c r="R17" s="81"/>
      <c r="S17" s="94"/>
      <c r="T17" s="81"/>
      <c r="U17" s="81"/>
      <c r="V17" s="81"/>
      <c r="W17" s="53"/>
    </row>
    <row r="18" spans="1:23" ht="13.5" customHeight="1" x14ac:dyDescent="0.4">
      <c r="A18" s="81"/>
      <c r="B18" s="712" t="s">
        <v>401</v>
      </c>
      <c r="C18" s="713" t="s">
        <v>90</v>
      </c>
      <c r="D18" s="714"/>
      <c r="E18" s="516"/>
      <c r="F18" s="747">
        <v>86</v>
      </c>
      <c r="G18" s="719"/>
      <c r="H18" s="720"/>
      <c r="I18" s="495">
        <v>23</v>
      </c>
      <c r="J18" s="99"/>
      <c r="K18" s="495"/>
      <c r="L18" s="495">
        <v>292</v>
      </c>
      <c r="M18" s="495"/>
      <c r="N18" s="516"/>
      <c r="O18" s="747">
        <v>56</v>
      </c>
      <c r="P18" s="99"/>
      <c r="Q18" s="516"/>
      <c r="R18" s="747">
        <v>150</v>
      </c>
      <c r="S18" s="99"/>
      <c r="T18" s="495"/>
      <c r="U18" s="495">
        <v>50</v>
      </c>
      <c r="V18" s="717"/>
    </row>
    <row r="19" spans="1:23" ht="13.5" customHeight="1" x14ac:dyDescent="0.4">
      <c r="A19" s="81"/>
      <c r="B19" s="498">
        <v>29</v>
      </c>
      <c r="C19" s="723"/>
      <c r="D19" s="495"/>
      <c r="E19" s="516"/>
      <c r="F19" s="747">
        <v>51</v>
      </c>
      <c r="G19" s="719"/>
      <c r="H19" s="720"/>
      <c r="I19" s="495">
        <v>23</v>
      </c>
      <c r="J19" s="99"/>
      <c r="K19" s="495"/>
      <c r="L19" s="495">
        <v>292</v>
      </c>
      <c r="M19" s="495"/>
      <c r="N19" s="516"/>
      <c r="O19" s="747">
        <v>18</v>
      </c>
      <c r="P19" s="99"/>
      <c r="Q19" s="516"/>
      <c r="R19" s="747">
        <v>150</v>
      </c>
      <c r="S19" s="99"/>
      <c r="T19" s="495"/>
      <c r="U19" s="495">
        <v>50</v>
      </c>
      <c r="V19" s="717"/>
    </row>
    <row r="20" spans="1:23" ht="13.5" customHeight="1" x14ac:dyDescent="0.4">
      <c r="A20" s="81"/>
      <c r="B20" s="498">
        <v>30</v>
      </c>
      <c r="C20" s="723"/>
      <c r="D20" s="495"/>
      <c r="E20" s="516"/>
      <c r="F20" s="747">
        <v>27</v>
      </c>
      <c r="G20" s="748"/>
      <c r="H20" s="719"/>
      <c r="I20" s="495">
        <v>23</v>
      </c>
      <c r="J20" s="495"/>
      <c r="K20" s="516"/>
      <c r="L20" s="495">
        <v>292</v>
      </c>
      <c r="M20" s="99"/>
      <c r="N20" s="495"/>
      <c r="O20" s="747">
        <v>12</v>
      </c>
      <c r="P20" s="495"/>
      <c r="Q20" s="516"/>
      <c r="R20" s="747">
        <v>150</v>
      </c>
      <c r="S20" s="99"/>
      <c r="T20" s="495"/>
      <c r="U20" s="495">
        <v>50</v>
      </c>
      <c r="V20" s="717"/>
    </row>
    <row r="21" spans="1:23" s="3" customFormat="1" ht="13.5" customHeight="1" x14ac:dyDescent="0.4">
      <c r="A21" s="81"/>
      <c r="B21" s="724" t="s">
        <v>89</v>
      </c>
      <c r="C21" s="725" t="s">
        <v>90</v>
      </c>
      <c r="D21" s="495"/>
      <c r="E21" s="516"/>
      <c r="F21" s="747">
        <v>11</v>
      </c>
      <c r="G21" s="748"/>
      <c r="H21" s="719"/>
      <c r="I21" s="495">
        <v>23</v>
      </c>
      <c r="J21" s="495"/>
      <c r="K21" s="516"/>
      <c r="L21" s="495">
        <v>292</v>
      </c>
      <c r="M21" s="99"/>
      <c r="N21" s="495"/>
      <c r="O21" s="747">
        <v>12</v>
      </c>
      <c r="P21" s="495"/>
      <c r="Q21" s="516"/>
      <c r="R21" s="747">
        <v>150</v>
      </c>
      <c r="S21" s="99"/>
      <c r="T21" s="495"/>
      <c r="U21" s="495">
        <v>50</v>
      </c>
      <c r="V21" s="717"/>
    </row>
    <row r="22" spans="1:23" ht="13.5" customHeight="1" x14ac:dyDescent="0.4">
      <c r="A22" s="104"/>
      <c r="B22" s="749">
        <v>2</v>
      </c>
      <c r="C22" s="749"/>
      <c r="D22" s="193"/>
      <c r="E22" s="520"/>
      <c r="F22" s="750" t="s">
        <v>410</v>
      </c>
      <c r="G22" s="751"/>
      <c r="H22" s="731"/>
      <c r="I22" s="193">
        <v>76</v>
      </c>
      <c r="J22" s="193"/>
      <c r="K22" s="520"/>
      <c r="L22" s="193">
        <v>292</v>
      </c>
      <c r="M22" s="752"/>
      <c r="N22" s="193"/>
      <c r="O22" s="753">
        <v>12</v>
      </c>
      <c r="P22" s="193"/>
      <c r="Q22" s="520"/>
      <c r="R22" s="753">
        <v>150</v>
      </c>
      <c r="S22" s="752"/>
      <c r="T22" s="193"/>
      <c r="U22" s="193">
        <v>23</v>
      </c>
      <c r="V22" s="729"/>
      <c r="W22" s="239"/>
    </row>
    <row r="23" spans="1:23" ht="3.95" customHeight="1" thickBot="1" x14ac:dyDescent="0.45">
      <c r="A23" s="154"/>
      <c r="B23" s="754"/>
      <c r="C23" s="755"/>
      <c r="D23" s="756"/>
      <c r="E23" s="757"/>
      <c r="F23" s="758"/>
      <c r="G23" s="759"/>
      <c r="H23" s="760"/>
      <c r="I23" s="761"/>
      <c r="J23" s="761"/>
      <c r="K23" s="762"/>
      <c r="L23" s="761"/>
      <c r="M23" s="759"/>
      <c r="N23" s="760"/>
      <c r="O23" s="761"/>
      <c r="P23" s="754"/>
      <c r="Q23" s="763"/>
      <c r="R23" s="761"/>
      <c r="S23" s="764"/>
      <c r="T23" s="754"/>
      <c r="U23" s="761"/>
      <c r="V23" s="760"/>
      <c r="W23" s="239"/>
    </row>
    <row r="24" spans="1:23" ht="2.1" customHeight="1" x14ac:dyDescent="0.4">
      <c r="A24" s="81"/>
      <c r="B24" s="326"/>
      <c r="C24" s="326"/>
      <c r="D24" s="326"/>
      <c r="E24" s="326"/>
      <c r="F24" s="706"/>
      <c r="G24" s="326"/>
      <c r="H24" s="326"/>
      <c r="I24" s="326"/>
      <c r="J24" s="326"/>
      <c r="K24" s="326"/>
      <c r="L24" s="326"/>
      <c r="M24" s="326"/>
      <c r="N24" s="1045"/>
      <c r="O24" s="1045"/>
      <c r="P24" s="1045"/>
      <c r="Q24" s="1045"/>
      <c r="R24" s="1045"/>
      <c r="S24" s="1045"/>
      <c r="T24" s="1045"/>
      <c r="U24" s="1045"/>
      <c r="V24" s="1045"/>
    </row>
    <row r="25" spans="1:23" ht="9.75" customHeight="1" x14ac:dyDescent="0.4">
      <c r="A25" s="504" t="s">
        <v>411</v>
      </c>
      <c r="B25" s="326"/>
      <c r="C25" s="504"/>
      <c r="D25" s="504"/>
      <c r="E25" s="504"/>
      <c r="F25" s="706"/>
      <c r="G25" s="326"/>
      <c r="H25" s="326"/>
      <c r="I25" s="326" t="s">
        <v>412</v>
      </c>
      <c r="J25" s="326"/>
      <c r="K25" s="326" t="s">
        <v>413</v>
      </c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6"/>
    </row>
    <row r="26" spans="1:23" ht="9.75" customHeight="1" x14ac:dyDescent="0.4">
      <c r="A26" s="326"/>
      <c r="B26" s="326"/>
      <c r="C26" s="326"/>
      <c r="D26" s="326"/>
      <c r="E26" s="326"/>
      <c r="F26" s="706"/>
      <c r="G26" s="326"/>
      <c r="H26" s="326"/>
      <c r="I26" s="326"/>
      <c r="J26" s="326"/>
      <c r="K26" s="326" t="s">
        <v>414</v>
      </c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528"/>
    </row>
  </sheetData>
  <mergeCells count="15">
    <mergeCell ref="N24:V24"/>
    <mergeCell ref="U5:U6"/>
    <mergeCell ref="B15:C15"/>
    <mergeCell ref="F15:F16"/>
    <mergeCell ref="I15:I16"/>
    <mergeCell ref="L15:L16"/>
    <mergeCell ref="O15:O16"/>
    <mergeCell ref="R15:R16"/>
    <mergeCell ref="U15:U16"/>
    <mergeCell ref="B5:C5"/>
    <mergeCell ref="F5:F6"/>
    <mergeCell ref="I5:I6"/>
    <mergeCell ref="L5:L6"/>
    <mergeCell ref="O5:O6"/>
    <mergeCell ref="Q5:S6"/>
  </mergeCells>
  <phoneticPr fontId="3"/>
  <pageMargins left="0.59055118110236227" right="0.43307086614173229" top="0.35433070866141736" bottom="0.59055118110236227" header="0.27559055118110237" footer="0.51181102362204722"/>
  <pageSetup paperSize="9" orientation="portrait" r:id="rId1"/>
  <headerFooter alignWithMargins="0"/>
  <colBreaks count="1" manualBreakCount="1">
    <brk id="22" max="14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FF00"/>
  </sheetPr>
  <dimension ref="A1:I14"/>
  <sheetViews>
    <sheetView showGridLines="0" zoomScaleNormal="100" zoomScaleSheetLayoutView="100" workbookViewId="0">
      <selection activeCell="E21" sqref="E21"/>
    </sheetView>
  </sheetViews>
  <sheetFormatPr defaultRowHeight="10.5" x14ac:dyDescent="0.4"/>
  <cols>
    <col min="1" max="1" width="1.625" style="312" customWidth="1"/>
    <col min="2" max="2" width="8.875" style="312" customWidth="1"/>
    <col min="3" max="3" width="6.375" style="312" customWidth="1"/>
    <col min="4" max="4" width="1.625" style="312" customWidth="1"/>
    <col min="5" max="9" width="12.375" style="312" customWidth="1"/>
    <col min="10" max="16384" width="9" style="312"/>
  </cols>
  <sheetData>
    <row r="1" spans="1:9" ht="14.25" customHeight="1" x14ac:dyDescent="0.4">
      <c r="A1" s="529" t="s">
        <v>415</v>
      </c>
      <c r="B1" s="766"/>
      <c r="C1" s="766"/>
      <c r="D1" s="766"/>
    </row>
    <row r="3" spans="1:9" ht="9.75" customHeight="1" x14ac:dyDescent="0.4">
      <c r="A3" s="130"/>
      <c r="B3" s="128"/>
      <c r="C3" s="128"/>
      <c r="D3" s="128"/>
      <c r="E3" s="128"/>
      <c r="F3" s="128"/>
      <c r="G3" s="128"/>
      <c r="H3" s="130"/>
      <c r="I3" s="133" t="s">
        <v>416</v>
      </c>
    </row>
    <row r="4" spans="1:9" ht="2.1" customHeight="1" thickBot="1" x14ac:dyDescent="0.45">
      <c r="A4" s="130"/>
      <c r="B4" s="128"/>
      <c r="C4" s="128"/>
      <c r="D4" s="128"/>
      <c r="E4" s="128"/>
      <c r="F4" s="128"/>
      <c r="G4" s="128"/>
      <c r="H4" s="130"/>
      <c r="I4" s="133"/>
    </row>
    <row r="5" spans="1:9" ht="15" customHeight="1" x14ac:dyDescent="0.15">
      <c r="A5" s="532"/>
      <c r="B5" s="1106" t="s">
        <v>7</v>
      </c>
      <c r="C5" s="1106"/>
      <c r="D5" s="533"/>
      <c r="E5" s="1107" t="s">
        <v>417</v>
      </c>
      <c r="F5" s="1107" t="s">
        <v>418</v>
      </c>
      <c r="G5" s="767" t="s">
        <v>419</v>
      </c>
      <c r="H5" s="1107" t="s">
        <v>420</v>
      </c>
      <c r="I5" s="1109" t="s">
        <v>421</v>
      </c>
    </row>
    <row r="6" spans="1:9" ht="15" customHeight="1" x14ac:dyDescent="0.4">
      <c r="A6" s="768"/>
      <c r="B6" s="769" t="s">
        <v>334</v>
      </c>
      <c r="C6" s="769"/>
      <c r="D6" s="769"/>
      <c r="E6" s="1108"/>
      <c r="F6" s="1108"/>
      <c r="G6" s="770" t="s">
        <v>422</v>
      </c>
      <c r="H6" s="1108"/>
      <c r="I6" s="1110"/>
    </row>
    <row r="7" spans="1:9" ht="3.95" customHeight="1" x14ac:dyDescent="0.4">
      <c r="A7" s="138"/>
      <c r="B7" s="139"/>
      <c r="C7" s="139"/>
      <c r="D7" s="139"/>
      <c r="E7" s="162"/>
      <c r="F7" s="162"/>
      <c r="G7" s="162"/>
      <c r="H7" s="162"/>
      <c r="I7" s="138"/>
    </row>
    <row r="8" spans="1:9" ht="15" customHeight="1" x14ac:dyDescent="0.4">
      <c r="A8" s="138"/>
      <c r="B8" s="97" t="s">
        <v>46</v>
      </c>
      <c r="C8" s="138" t="s">
        <v>90</v>
      </c>
      <c r="D8" s="534"/>
      <c r="E8" s="771">
        <v>7</v>
      </c>
      <c r="F8" s="771">
        <v>1</v>
      </c>
      <c r="G8" s="771">
        <v>5</v>
      </c>
      <c r="H8" s="771">
        <v>16</v>
      </c>
      <c r="I8" s="539">
        <v>29</v>
      </c>
    </row>
    <row r="9" spans="1:9" ht="15" customHeight="1" x14ac:dyDescent="0.4">
      <c r="A9" s="138"/>
      <c r="B9" s="724" t="s">
        <v>89</v>
      </c>
      <c r="C9" s="138" t="s">
        <v>90</v>
      </c>
      <c r="D9" s="534"/>
      <c r="E9" s="772">
        <v>8</v>
      </c>
      <c r="F9" s="772">
        <v>2</v>
      </c>
      <c r="G9" s="772">
        <v>4</v>
      </c>
      <c r="H9" s="772">
        <v>8</v>
      </c>
      <c r="I9" s="773">
        <v>22</v>
      </c>
    </row>
    <row r="10" spans="1:9" s="4" customFormat="1" ht="15" customHeight="1" x14ac:dyDescent="0.4">
      <c r="A10" s="152"/>
      <c r="B10" s="105">
        <v>2</v>
      </c>
      <c r="C10" s="774"/>
      <c r="D10" s="542"/>
      <c r="E10" s="775">
        <v>6</v>
      </c>
      <c r="F10" s="775">
        <v>4</v>
      </c>
      <c r="G10" s="775">
        <v>4</v>
      </c>
      <c r="H10" s="775">
        <v>9</v>
      </c>
      <c r="I10" s="776">
        <v>23</v>
      </c>
    </row>
    <row r="11" spans="1:9" s="531" customFormat="1" ht="3.95" customHeight="1" thickBot="1" x14ac:dyDescent="0.45">
      <c r="A11" s="777"/>
      <c r="B11" s="778"/>
      <c r="C11" s="777"/>
      <c r="D11" s="779"/>
      <c r="E11" s="780"/>
      <c r="F11" s="780"/>
      <c r="G11" s="780"/>
      <c r="H11" s="780"/>
      <c r="I11" s="781"/>
    </row>
    <row r="12" spans="1:9" ht="2.1" customHeight="1" x14ac:dyDescent="0.4">
      <c r="A12" s="81"/>
      <c r="B12" s="81"/>
      <c r="C12" s="81"/>
      <c r="D12" s="326"/>
      <c r="E12" s="326"/>
      <c r="F12" s="326"/>
      <c r="G12" s="326"/>
      <c r="H12" s="326"/>
      <c r="I12" s="326"/>
    </row>
    <row r="13" spans="1:9" ht="9.75" customHeight="1" x14ac:dyDescent="0.4">
      <c r="A13" s="504" t="s">
        <v>423</v>
      </c>
      <c r="B13" s="326"/>
      <c r="C13" s="504"/>
      <c r="D13" s="504"/>
      <c r="E13" s="326"/>
      <c r="F13" s="326"/>
      <c r="G13" s="326"/>
      <c r="H13" s="326"/>
      <c r="I13" s="326"/>
    </row>
    <row r="14" spans="1:9" x14ac:dyDescent="0.4">
      <c r="A14" s="699"/>
      <c r="B14" s="699"/>
      <c r="C14" s="699"/>
      <c r="D14" s="699"/>
      <c r="E14" s="699"/>
      <c r="F14" s="699"/>
      <c r="G14" s="699"/>
      <c r="H14" s="699"/>
      <c r="I14" s="699"/>
    </row>
  </sheetData>
  <mergeCells count="5">
    <mergeCell ref="B5:C5"/>
    <mergeCell ref="E5:E6"/>
    <mergeCell ref="F5:F6"/>
    <mergeCell ref="H5:H6"/>
    <mergeCell ref="I5:I6"/>
  </mergeCells>
  <phoneticPr fontId="3"/>
  <pageMargins left="0.57999999999999996" right="0.63" top="0.35" bottom="0.59" header="0.28000000000000003" footer="0.51200000000000001"/>
  <pageSetup paperSize="9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FF00"/>
  </sheetPr>
  <dimension ref="A1:N15"/>
  <sheetViews>
    <sheetView showGridLines="0" zoomScaleNormal="100" zoomScaleSheetLayoutView="100" workbookViewId="0">
      <selection activeCell="B26" sqref="B26"/>
    </sheetView>
  </sheetViews>
  <sheetFormatPr defaultRowHeight="10.5" x14ac:dyDescent="0.4"/>
  <cols>
    <col min="1" max="1" width="0.875" style="312" customWidth="1"/>
    <col min="2" max="2" width="8.125" style="312" customWidth="1"/>
    <col min="3" max="3" width="5.25" style="312" customWidth="1"/>
    <col min="4" max="4" width="0.875" style="312" customWidth="1"/>
    <col min="5" max="5" width="10.125" style="312" customWidth="1"/>
    <col min="6" max="6" width="8.625" style="312" customWidth="1"/>
    <col min="7" max="7" width="3.625" style="312" customWidth="1"/>
    <col min="8" max="8" width="10.125" style="312" customWidth="1"/>
    <col min="9" max="9" width="8.625" style="312" customWidth="1"/>
    <col min="10" max="10" width="3.625" style="312" customWidth="1"/>
    <col min="11" max="11" width="10.125" style="312" customWidth="1"/>
    <col min="12" max="12" width="7.625" style="312" customWidth="1"/>
    <col min="13" max="13" width="3.625" style="312" customWidth="1"/>
    <col min="14" max="16384" width="9" style="312"/>
  </cols>
  <sheetData>
    <row r="1" spans="1:14" s="530" customFormat="1" ht="13.5" customHeight="1" x14ac:dyDescent="0.4">
      <c r="A1" s="529" t="s">
        <v>330</v>
      </c>
    </row>
    <row r="2" spans="1:14" s="531" customFormat="1" ht="13.5" customHeight="1" x14ac:dyDescent="0.4"/>
    <row r="3" spans="1:14" ht="9.75" customHeight="1" x14ac:dyDescent="0.4">
      <c r="A3" s="130"/>
      <c r="B3" s="128"/>
      <c r="C3" s="128"/>
      <c r="D3" s="128"/>
      <c r="E3" s="128"/>
      <c r="F3" s="128"/>
      <c r="G3" s="128"/>
      <c r="H3" s="128"/>
      <c r="I3" s="130"/>
      <c r="J3" s="130"/>
      <c r="K3" s="130"/>
      <c r="L3" s="130"/>
      <c r="M3" s="133" t="s">
        <v>81</v>
      </c>
    </row>
    <row r="4" spans="1:14" ht="2.1" customHeight="1" thickBot="1" x14ac:dyDescent="0.45">
      <c r="A4" s="130"/>
      <c r="B4" s="128"/>
      <c r="C4" s="128"/>
      <c r="D4" s="128"/>
      <c r="E4" s="128"/>
      <c r="F4" s="128"/>
      <c r="G4" s="128"/>
      <c r="H4" s="128"/>
      <c r="I4" s="130"/>
      <c r="J4" s="130"/>
      <c r="K4" s="130"/>
      <c r="L4" s="130"/>
      <c r="M4" s="133"/>
    </row>
    <row r="5" spans="1:14" ht="15" customHeight="1" x14ac:dyDescent="0.4">
      <c r="A5" s="532"/>
      <c r="B5" s="1106" t="s">
        <v>7</v>
      </c>
      <c r="C5" s="1106"/>
      <c r="D5" s="533"/>
      <c r="E5" s="1111" t="s">
        <v>331</v>
      </c>
      <c r="F5" s="1109"/>
      <c r="G5" s="1112"/>
      <c r="H5" s="1111" t="s">
        <v>332</v>
      </c>
      <c r="I5" s="1109"/>
      <c r="J5" s="1112"/>
      <c r="K5" s="1109" t="s">
        <v>333</v>
      </c>
      <c r="L5" s="1109"/>
      <c r="M5" s="1109"/>
    </row>
    <row r="6" spans="1:14" ht="24.95" customHeight="1" x14ac:dyDescent="0.4">
      <c r="A6" s="136"/>
      <c r="B6" s="137" t="s">
        <v>334</v>
      </c>
      <c r="C6" s="137"/>
      <c r="D6" s="137"/>
      <c r="E6" s="159" t="s">
        <v>335</v>
      </c>
      <c r="F6" s="1113" t="s">
        <v>336</v>
      </c>
      <c r="G6" s="1114"/>
      <c r="H6" s="159" t="s">
        <v>335</v>
      </c>
      <c r="I6" s="1113" t="s">
        <v>336</v>
      </c>
      <c r="J6" s="1114"/>
      <c r="K6" s="159" t="s">
        <v>335</v>
      </c>
      <c r="L6" s="1115" t="s">
        <v>336</v>
      </c>
      <c r="M6" s="1116"/>
    </row>
    <row r="7" spans="1:14" ht="3" customHeight="1" x14ac:dyDescent="0.4">
      <c r="A7" s="138"/>
      <c r="B7" s="139"/>
      <c r="C7" s="139"/>
      <c r="D7" s="139"/>
      <c r="E7" s="162"/>
      <c r="F7" s="138"/>
      <c r="G7" s="141"/>
      <c r="H7" s="162"/>
      <c r="I7" s="138"/>
      <c r="J7" s="141"/>
      <c r="K7" s="162"/>
      <c r="L7" s="138"/>
      <c r="M7" s="138"/>
    </row>
    <row r="8" spans="1:14" ht="15" customHeight="1" x14ac:dyDescent="0.4">
      <c r="A8" s="138"/>
      <c r="B8" s="494" t="s">
        <v>318</v>
      </c>
      <c r="C8" s="147" t="s">
        <v>337</v>
      </c>
      <c r="D8" s="534"/>
      <c r="E8" s="535">
        <v>39</v>
      </c>
      <c r="F8" s="1117">
        <v>118345</v>
      </c>
      <c r="G8" s="1118"/>
      <c r="H8" s="535">
        <v>38</v>
      </c>
      <c r="I8" s="1117">
        <v>118322</v>
      </c>
      <c r="J8" s="1118"/>
      <c r="K8" s="536">
        <v>1</v>
      </c>
      <c r="L8" s="537">
        <v>23</v>
      </c>
      <c r="M8" s="538"/>
    </row>
    <row r="9" spans="1:14" ht="15" customHeight="1" x14ac:dyDescent="0.4">
      <c r="A9" s="138"/>
      <c r="B9" s="498">
        <v>30</v>
      </c>
      <c r="C9" s="534"/>
      <c r="D9" s="534"/>
      <c r="E9" s="535">
        <v>129</v>
      </c>
      <c r="F9" s="1117">
        <v>311155</v>
      </c>
      <c r="G9" s="1118"/>
      <c r="H9" s="535">
        <v>128</v>
      </c>
      <c r="I9" s="1117">
        <v>311059</v>
      </c>
      <c r="J9" s="1118"/>
      <c r="K9" s="536">
        <v>1</v>
      </c>
      <c r="L9" s="537">
        <v>96</v>
      </c>
      <c r="M9" s="539"/>
      <c r="N9" s="540"/>
    </row>
    <row r="10" spans="1:14" s="5" customFormat="1" ht="15" customHeight="1" x14ac:dyDescent="0.4">
      <c r="A10" s="152"/>
      <c r="B10" s="499" t="s">
        <v>319</v>
      </c>
      <c r="C10" s="541" t="s">
        <v>337</v>
      </c>
      <c r="D10" s="542"/>
      <c r="E10" s="543">
        <f>SUM(H10,K10)</f>
        <v>59</v>
      </c>
      <c r="F10" s="1119">
        <f>SUM(I10,L10)</f>
        <v>120618</v>
      </c>
      <c r="G10" s="1120"/>
      <c r="H10" s="543">
        <v>57</v>
      </c>
      <c r="I10" s="1119">
        <v>120522</v>
      </c>
      <c r="J10" s="1120"/>
      <c r="K10" s="544">
        <v>2</v>
      </c>
      <c r="L10" s="545">
        <v>96</v>
      </c>
      <c r="M10" s="546"/>
    </row>
    <row r="11" spans="1:14" ht="3.95" customHeight="1" thickBot="1" x14ac:dyDescent="0.45">
      <c r="A11" s="547"/>
      <c r="B11" s="548"/>
      <c r="C11" s="547"/>
      <c r="D11" s="549"/>
      <c r="E11" s="550"/>
      <c r="F11" s="551"/>
      <c r="G11" s="552"/>
      <c r="H11" s="553"/>
      <c r="I11" s="554"/>
      <c r="J11" s="555"/>
      <c r="K11" s="553"/>
      <c r="L11" s="554"/>
      <c r="M11" s="556"/>
    </row>
    <row r="12" spans="1:14" ht="2.1" customHeight="1" x14ac:dyDescent="0.4">
      <c r="A12" s="128"/>
      <c r="B12" s="128"/>
      <c r="C12" s="128"/>
      <c r="D12" s="130"/>
      <c r="E12" s="130"/>
      <c r="F12" s="130"/>
      <c r="G12" s="130"/>
      <c r="H12" s="130"/>
      <c r="I12" s="130"/>
      <c r="J12" s="130"/>
      <c r="K12" s="130"/>
      <c r="L12" s="130"/>
      <c r="M12" s="130"/>
    </row>
    <row r="13" spans="1:14" ht="9.75" customHeight="1" x14ac:dyDescent="0.4">
      <c r="A13" s="59" t="s">
        <v>320</v>
      </c>
      <c r="B13" s="130"/>
      <c r="C13" s="59"/>
      <c r="D13" s="59"/>
      <c r="E13" s="130"/>
      <c r="F13" s="130"/>
      <c r="G13" s="130"/>
      <c r="H13" s="130"/>
      <c r="I13" s="130"/>
      <c r="J13" s="130"/>
      <c r="K13" s="130"/>
      <c r="L13" s="130"/>
      <c r="M13" s="130"/>
    </row>
    <row r="14" spans="1:14" x14ac:dyDescent="0.4">
      <c r="A14" s="130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</row>
    <row r="15" spans="1:14" x14ac:dyDescent="0.4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</row>
  </sheetData>
  <mergeCells count="13">
    <mergeCell ref="F8:G8"/>
    <mergeCell ref="I8:J8"/>
    <mergeCell ref="F9:G9"/>
    <mergeCell ref="I9:J9"/>
    <mergeCell ref="F10:G10"/>
    <mergeCell ref="I10:J10"/>
    <mergeCell ref="B5:C5"/>
    <mergeCell ref="E5:G5"/>
    <mergeCell ref="H5:J5"/>
    <mergeCell ref="K5:M5"/>
    <mergeCell ref="F6:G6"/>
    <mergeCell ref="I6:J6"/>
    <mergeCell ref="L6:M6"/>
  </mergeCells>
  <phoneticPr fontId="3"/>
  <pageMargins left="0.57999999999999996" right="0.63" top="0.35" bottom="0.59" header="0.28000000000000003" footer="0.51200000000000001"/>
  <pageSetup paperSize="9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FF00"/>
  </sheetPr>
  <dimension ref="A1:P21"/>
  <sheetViews>
    <sheetView showGridLines="0" zoomScaleNormal="100" zoomScaleSheetLayoutView="100" workbookViewId="0">
      <selection activeCell="K18" sqref="K18"/>
    </sheetView>
  </sheetViews>
  <sheetFormatPr defaultColWidth="6.125" defaultRowHeight="10.5" x14ac:dyDescent="0.4"/>
  <cols>
    <col min="1" max="1" width="0.875" style="174" customWidth="1"/>
    <col min="2" max="2" width="10.875" style="174" customWidth="1"/>
    <col min="3" max="3" width="9.125" style="174" customWidth="1"/>
    <col min="4" max="4" width="0.875" style="174" customWidth="1"/>
    <col min="5" max="5" width="15.875" style="174" customWidth="1"/>
    <col min="6" max="6" width="13.375" style="174" customWidth="1"/>
    <col min="7" max="7" width="15.5" style="174" customWidth="1"/>
    <col min="8" max="8" width="13.875" style="174" customWidth="1"/>
    <col min="9" max="9" width="20.625" style="174" customWidth="1"/>
    <col min="10" max="10" width="8.625" style="174" customWidth="1"/>
    <col min="11" max="11" width="7.125" style="174" customWidth="1"/>
    <col min="12" max="12" width="8.625" style="174" customWidth="1"/>
    <col min="13" max="13" width="7.125" style="174" customWidth="1"/>
    <col min="14" max="14" width="8.625" style="174" customWidth="1"/>
    <col min="15" max="15" width="6.125" style="174" customWidth="1"/>
    <col min="16" max="16" width="6" style="174" customWidth="1"/>
    <col min="17" max="16384" width="6.125" style="174"/>
  </cols>
  <sheetData>
    <row r="1" spans="1:16" ht="18" customHeight="1" x14ac:dyDescent="0.4">
      <c r="A1" s="171" t="s">
        <v>428</v>
      </c>
      <c r="B1" s="171"/>
      <c r="C1" s="171"/>
      <c r="D1" s="171"/>
      <c r="E1" s="132"/>
      <c r="F1" s="132"/>
      <c r="G1" s="132"/>
      <c r="H1" s="132"/>
      <c r="I1" s="132"/>
      <c r="J1" s="176"/>
      <c r="K1" s="176"/>
      <c r="L1" s="176"/>
      <c r="M1" s="176"/>
      <c r="N1" s="176"/>
      <c r="O1" s="176"/>
      <c r="P1" s="176"/>
    </row>
    <row r="2" spans="1:16" x14ac:dyDescent="0.4">
      <c r="A2" s="173"/>
      <c r="B2" s="173"/>
      <c r="C2" s="173"/>
      <c r="D2" s="173"/>
      <c r="E2" s="173"/>
      <c r="F2" s="173"/>
      <c r="G2" s="173"/>
      <c r="H2" s="173"/>
      <c r="I2" s="173"/>
    </row>
    <row r="3" spans="1:16" ht="9.75" customHeight="1" x14ac:dyDescent="0.4">
      <c r="A3" s="173"/>
      <c r="B3" s="798"/>
      <c r="C3" s="798"/>
      <c r="D3" s="798"/>
      <c r="E3" s="132"/>
      <c r="F3" s="132"/>
      <c r="G3" s="132"/>
      <c r="H3" s="133" t="s">
        <v>427</v>
      </c>
      <c r="I3" s="173"/>
      <c r="J3" s="176"/>
      <c r="K3" s="176"/>
      <c r="L3" s="176"/>
      <c r="M3" s="176"/>
      <c r="N3" s="176"/>
      <c r="O3" s="176"/>
      <c r="P3" s="176"/>
    </row>
    <row r="4" spans="1:16" ht="2.1" customHeight="1" thickBot="1" x14ac:dyDescent="0.45">
      <c r="A4" s="173"/>
      <c r="B4" s="798"/>
      <c r="C4" s="798"/>
      <c r="D4" s="798"/>
      <c r="E4" s="132"/>
      <c r="F4" s="132"/>
      <c r="G4" s="132"/>
      <c r="H4" s="133"/>
      <c r="I4" s="173"/>
      <c r="J4" s="176"/>
      <c r="K4" s="176"/>
      <c r="L4" s="176"/>
      <c r="M4" s="176"/>
      <c r="N4" s="176"/>
      <c r="O4" s="176"/>
      <c r="P4" s="176"/>
    </row>
    <row r="5" spans="1:16" ht="12" customHeight="1" x14ac:dyDescent="0.4">
      <c r="A5" s="177"/>
      <c r="B5" s="984" t="s">
        <v>7</v>
      </c>
      <c r="C5" s="984"/>
      <c r="D5" s="135"/>
      <c r="E5" s="1123" t="s">
        <v>426</v>
      </c>
      <c r="F5" s="1124"/>
      <c r="G5" s="1127" t="s">
        <v>425</v>
      </c>
      <c r="H5" s="1128"/>
      <c r="I5" s="1131"/>
      <c r="J5" s="176"/>
      <c r="K5" s="176"/>
      <c r="L5" s="176"/>
      <c r="M5" s="176"/>
      <c r="N5" s="176"/>
      <c r="O5" s="176"/>
      <c r="P5" s="176"/>
    </row>
    <row r="6" spans="1:16" ht="12" customHeight="1" x14ac:dyDescent="0.4">
      <c r="A6" s="178"/>
      <c r="B6" s="137" t="s">
        <v>334</v>
      </c>
      <c r="C6" s="137"/>
      <c r="D6" s="137"/>
      <c r="E6" s="1125"/>
      <c r="F6" s="1126"/>
      <c r="G6" s="1129"/>
      <c r="H6" s="1130"/>
      <c r="I6" s="1131"/>
      <c r="J6" s="179"/>
    </row>
    <row r="7" spans="1:16" ht="3" customHeight="1" x14ac:dyDescent="0.4">
      <c r="A7" s="144"/>
      <c r="B7" s="144"/>
      <c r="C7" s="144"/>
      <c r="D7" s="144"/>
      <c r="E7" s="180"/>
      <c r="F7" s="181"/>
      <c r="G7" s="144"/>
      <c r="H7" s="144"/>
      <c r="I7" s="144"/>
    </row>
    <row r="8" spans="1:16" ht="15" customHeight="1" x14ac:dyDescent="0.4">
      <c r="A8" s="144"/>
      <c r="B8" s="183" t="s">
        <v>46</v>
      </c>
      <c r="C8" s="182" t="s">
        <v>424</v>
      </c>
      <c r="D8" s="144"/>
      <c r="E8" s="1132">
        <v>0</v>
      </c>
      <c r="F8" s="1133"/>
      <c r="G8" s="1134">
        <v>0</v>
      </c>
      <c r="H8" s="1135"/>
      <c r="I8" s="797"/>
      <c r="J8" s="782"/>
      <c r="K8" s="782"/>
      <c r="L8" s="782"/>
      <c r="M8" s="782"/>
      <c r="N8" s="782"/>
      <c r="O8" s="782"/>
      <c r="P8" s="782"/>
    </row>
    <row r="9" spans="1:16" ht="15" customHeight="1" x14ac:dyDescent="0.4">
      <c r="A9" s="144"/>
      <c r="B9" s="183" t="s">
        <v>89</v>
      </c>
      <c r="C9" s="182" t="s">
        <v>90</v>
      </c>
      <c r="D9" s="144"/>
      <c r="E9" s="1136">
        <v>0</v>
      </c>
      <c r="F9" s="1137"/>
      <c r="G9" s="1117">
        <v>0</v>
      </c>
      <c r="H9" s="1135"/>
      <c r="I9" s="797"/>
      <c r="J9" s="782"/>
      <c r="K9" s="782"/>
      <c r="L9" s="782"/>
      <c r="M9" s="782"/>
      <c r="N9" s="782"/>
      <c r="O9" s="782"/>
      <c r="P9" s="782"/>
    </row>
    <row r="10" spans="1:16" s="20" customFormat="1" ht="15" customHeight="1" x14ac:dyDescent="0.4">
      <c r="A10" s="794"/>
      <c r="B10" s="796">
        <v>2</v>
      </c>
      <c r="C10" s="795"/>
      <c r="D10" s="794"/>
      <c r="E10" s="1121">
        <v>32000</v>
      </c>
      <c r="F10" s="1122"/>
      <c r="G10" s="793">
        <v>1</v>
      </c>
      <c r="H10" s="792"/>
      <c r="I10" s="784"/>
      <c r="J10" s="252"/>
      <c r="K10" s="252"/>
      <c r="L10" s="252"/>
      <c r="M10" s="252"/>
      <c r="N10" s="252"/>
      <c r="O10" s="252"/>
      <c r="P10" s="252"/>
    </row>
    <row r="11" spans="1:16" ht="3.95" customHeight="1" thickBot="1" x14ac:dyDescent="0.45">
      <c r="A11" s="790"/>
      <c r="B11" s="791"/>
      <c r="C11" s="790"/>
      <c r="D11" s="789"/>
      <c r="E11" s="788"/>
      <c r="F11" s="787"/>
      <c r="G11" s="786"/>
      <c r="H11" s="785"/>
      <c r="I11" s="784"/>
      <c r="J11" s="782"/>
      <c r="K11" s="782"/>
      <c r="L11" s="782"/>
      <c r="M11" s="782"/>
      <c r="N11" s="782"/>
      <c r="O11" s="782"/>
      <c r="P11" s="782"/>
    </row>
    <row r="12" spans="1:16" ht="2.1" customHeight="1" x14ac:dyDescent="0.4">
      <c r="A12" s="173"/>
      <c r="B12" s="59"/>
      <c r="C12" s="59"/>
      <c r="D12" s="59"/>
      <c r="E12" s="783"/>
      <c r="F12" s="783"/>
      <c r="G12" s="783"/>
      <c r="H12" s="783"/>
      <c r="I12" s="783"/>
      <c r="J12" s="782"/>
      <c r="K12" s="782"/>
      <c r="L12" s="782"/>
      <c r="M12" s="782"/>
      <c r="N12" s="782"/>
      <c r="O12" s="782"/>
      <c r="P12" s="782"/>
    </row>
    <row r="13" spans="1:16" x14ac:dyDescent="0.4">
      <c r="A13" s="173"/>
      <c r="B13" s="59" t="s">
        <v>242</v>
      </c>
      <c r="C13" s="173"/>
      <c r="D13" s="173"/>
      <c r="E13" s="783"/>
      <c r="F13" s="783"/>
      <c r="G13" s="783"/>
      <c r="H13" s="783"/>
      <c r="I13" s="783"/>
      <c r="J13" s="782"/>
      <c r="K13" s="782"/>
      <c r="L13" s="782"/>
      <c r="M13" s="782"/>
      <c r="N13" s="782"/>
      <c r="O13" s="782"/>
      <c r="P13" s="782"/>
    </row>
    <row r="14" spans="1:16" x14ac:dyDescent="0.4">
      <c r="A14" s="173"/>
      <c r="B14" s="173"/>
      <c r="C14" s="173"/>
      <c r="D14" s="173"/>
      <c r="E14" s="173"/>
      <c r="F14" s="173"/>
      <c r="G14" s="173"/>
      <c r="H14" s="173"/>
      <c r="I14" s="173"/>
    </row>
    <row r="15" spans="1:16" x14ac:dyDescent="0.4">
      <c r="A15" s="173"/>
      <c r="B15" s="173"/>
      <c r="C15" s="173"/>
      <c r="D15" s="173"/>
      <c r="E15" s="173"/>
      <c r="F15" s="173"/>
      <c r="G15" s="173"/>
      <c r="H15" s="173"/>
      <c r="I15" s="173"/>
    </row>
    <row r="16" spans="1:16" x14ac:dyDescent="0.4">
      <c r="A16" s="173"/>
      <c r="B16" s="173"/>
      <c r="C16" s="173"/>
      <c r="D16" s="173"/>
      <c r="E16" s="173"/>
      <c r="F16" s="173"/>
      <c r="G16" s="173"/>
      <c r="H16" s="173"/>
      <c r="I16" s="173"/>
    </row>
    <row r="17" spans="1:9" x14ac:dyDescent="0.4">
      <c r="A17" s="173"/>
      <c r="B17" s="173"/>
      <c r="C17" s="173"/>
      <c r="D17" s="173"/>
      <c r="E17" s="173"/>
      <c r="F17" s="173"/>
      <c r="G17" s="173"/>
      <c r="H17" s="173"/>
      <c r="I17" s="173"/>
    </row>
    <row r="18" spans="1:9" x14ac:dyDescent="0.4">
      <c r="A18" s="173"/>
      <c r="B18" s="173"/>
      <c r="C18" s="173"/>
      <c r="D18" s="173"/>
      <c r="E18" s="173"/>
      <c r="F18" s="173"/>
      <c r="G18" s="173"/>
      <c r="H18" s="173"/>
      <c r="I18" s="173"/>
    </row>
    <row r="19" spans="1:9" x14ac:dyDescent="0.4">
      <c r="A19" s="173"/>
      <c r="B19" s="173"/>
      <c r="C19" s="173"/>
      <c r="D19" s="173"/>
      <c r="E19" s="173"/>
      <c r="F19" s="173"/>
      <c r="G19" s="173"/>
      <c r="H19" s="173"/>
      <c r="I19" s="173"/>
    </row>
    <row r="20" spans="1:9" x14ac:dyDescent="0.4">
      <c r="A20" s="173"/>
      <c r="B20" s="173"/>
      <c r="C20" s="173"/>
      <c r="D20" s="173"/>
      <c r="E20" s="173"/>
      <c r="F20" s="173"/>
      <c r="G20" s="173"/>
      <c r="H20" s="173"/>
      <c r="I20" s="173"/>
    </row>
    <row r="21" spans="1:9" x14ac:dyDescent="0.4">
      <c r="A21" s="173"/>
      <c r="B21" s="173"/>
      <c r="C21" s="173"/>
      <c r="D21" s="173"/>
      <c r="E21" s="173"/>
      <c r="F21" s="173"/>
      <c r="G21" s="173"/>
      <c r="H21" s="173"/>
      <c r="I21" s="173"/>
    </row>
  </sheetData>
  <mergeCells count="9">
    <mergeCell ref="E10:F10"/>
    <mergeCell ref="B5:C5"/>
    <mergeCell ref="E5:F6"/>
    <mergeCell ref="G5:H6"/>
    <mergeCell ref="I5:I6"/>
    <mergeCell ref="E8:F8"/>
    <mergeCell ref="G8:H8"/>
    <mergeCell ref="E9:F9"/>
    <mergeCell ref="G9:H9"/>
  </mergeCells>
  <phoneticPr fontId="3"/>
  <pageMargins left="0.62992125984251968" right="0.59055118110236227" top="0.47244094488188981" bottom="0.39370078740157483" header="0.51181102362204722" footer="0.51181102362204722"/>
  <pageSetup paperSize="9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FF00"/>
  </sheetPr>
  <dimension ref="A1:V32"/>
  <sheetViews>
    <sheetView showGridLines="0" zoomScaleNormal="100" workbookViewId="0">
      <selection activeCell="Y30" sqref="Y30"/>
    </sheetView>
  </sheetViews>
  <sheetFormatPr defaultRowHeight="10.5" x14ac:dyDescent="0.4"/>
  <cols>
    <col min="1" max="1" width="0.875" style="5" customWidth="1"/>
    <col min="2" max="2" width="18.625" style="5" customWidth="1"/>
    <col min="3" max="3" width="0.875" style="5" customWidth="1"/>
    <col min="4" max="4" width="7.125" style="3" customWidth="1"/>
    <col min="5" max="5" width="0.875" style="3" customWidth="1"/>
    <col min="6" max="6" width="6.625" style="3" customWidth="1"/>
    <col min="7" max="7" width="0.875" style="3" customWidth="1"/>
    <col min="8" max="8" width="7.125" style="4" customWidth="1"/>
    <col min="9" max="9" width="0.875" style="4" customWidth="1"/>
    <col min="10" max="10" width="6.625" style="4" customWidth="1"/>
    <col min="11" max="11" width="0.875" style="4" customWidth="1"/>
    <col min="12" max="12" width="7.125" style="4" customWidth="1"/>
    <col min="13" max="13" width="0.875" style="4" customWidth="1"/>
    <col min="14" max="14" width="6.625" style="4" customWidth="1"/>
    <col min="15" max="15" width="0.875" style="4" customWidth="1"/>
    <col min="16" max="16" width="7.125" style="3" customWidth="1"/>
    <col min="17" max="17" width="0.875" style="3" customWidth="1"/>
    <col min="18" max="18" width="6.625" style="3" customWidth="1"/>
    <col min="19" max="19" width="0.875" style="3" customWidth="1"/>
    <col min="20" max="20" width="3" style="5" customWidth="1"/>
    <col min="21" max="256" width="9" style="5"/>
    <col min="257" max="257" width="0.875" style="5" customWidth="1"/>
    <col min="258" max="258" width="18.625" style="5" customWidth="1"/>
    <col min="259" max="259" width="0.875" style="5" customWidth="1"/>
    <col min="260" max="260" width="7.125" style="5" customWidth="1"/>
    <col min="261" max="261" width="0.875" style="5" customWidth="1"/>
    <col min="262" max="262" width="6.625" style="5" customWidth="1"/>
    <col min="263" max="263" width="0.875" style="5" customWidth="1"/>
    <col min="264" max="264" width="7.125" style="5" customWidth="1"/>
    <col min="265" max="265" width="0.875" style="5" customWidth="1"/>
    <col min="266" max="266" width="6.625" style="5" customWidth="1"/>
    <col min="267" max="267" width="0.875" style="5" customWidth="1"/>
    <col min="268" max="268" width="7.125" style="5" customWidth="1"/>
    <col min="269" max="269" width="0.875" style="5" customWidth="1"/>
    <col min="270" max="270" width="6.625" style="5" customWidth="1"/>
    <col min="271" max="271" width="0.875" style="5" customWidth="1"/>
    <col min="272" max="272" width="7.125" style="5" customWidth="1"/>
    <col min="273" max="273" width="0.875" style="5" customWidth="1"/>
    <col min="274" max="274" width="6.625" style="5" customWidth="1"/>
    <col min="275" max="275" width="0.875" style="5" customWidth="1"/>
    <col min="276" max="276" width="3" style="5" customWidth="1"/>
    <col min="277" max="512" width="9" style="5"/>
    <col min="513" max="513" width="0.875" style="5" customWidth="1"/>
    <col min="514" max="514" width="18.625" style="5" customWidth="1"/>
    <col min="515" max="515" width="0.875" style="5" customWidth="1"/>
    <col min="516" max="516" width="7.125" style="5" customWidth="1"/>
    <col min="517" max="517" width="0.875" style="5" customWidth="1"/>
    <col min="518" max="518" width="6.625" style="5" customWidth="1"/>
    <col min="519" max="519" width="0.875" style="5" customWidth="1"/>
    <col min="520" max="520" width="7.125" style="5" customWidth="1"/>
    <col min="521" max="521" width="0.875" style="5" customWidth="1"/>
    <col min="522" max="522" width="6.625" style="5" customWidth="1"/>
    <col min="523" max="523" width="0.875" style="5" customWidth="1"/>
    <col min="524" max="524" width="7.125" style="5" customWidth="1"/>
    <col min="525" max="525" width="0.875" style="5" customWidth="1"/>
    <col min="526" max="526" width="6.625" style="5" customWidth="1"/>
    <col min="527" max="527" width="0.875" style="5" customWidth="1"/>
    <col min="528" max="528" width="7.125" style="5" customWidth="1"/>
    <col min="529" max="529" width="0.875" style="5" customWidth="1"/>
    <col min="530" max="530" width="6.625" style="5" customWidth="1"/>
    <col min="531" max="531" width="0.875" style="5" customWidth="1"/>
    <col min="532" max="532" width="3" style="5" customWidth="1"/>
    <col min="533" max="768" width="9" style="5"/>
    <col min="769" max="769" width="0.875" style="5" customWidth="1"/>
    <col min="770" max="770" width="18.625" style="5" customWidth="1"/>
    <col min="771" max="771" width="0.875" style="5" customWidth="1"/>
    <col min="772" max="772" width="7.125" style="5" customWidth="1"/>
    <col min="773" max="773" width="0.875" style="5" customWidth="1"/>
    <col min="774" max="774" width="6.625" style="5" customWidth="1"/>
    <col min="775" max="775" width="0.875" style="5" customWidth="1"/>
    <col min="776" max="776" width="7.125" style="5" customWidth="1"/>
    <col min="777" max="777" width="0.875" style="5" customWidth="1"/>
    <col min="778" max="778" width="6.625" style="5" customWidth="1"/>
    <col min="779" max="779" width="0.875" style="5" customWidth="1"/>
    <col min="780" max="780" width="7.125" style="5" customWidth="1"/>
    <col min="781" max="781" width="0.875" style="5" customWidth="1"/>
    <col min="782" max="782" width="6.625" style="5" customWidth="1"/>
    <col min="783" max="783" width="0.875" style="5" customWidth="1"/>
    <col min="784" max="784" width="7.125" style="5" customWidth="1"/>
    <col min="785" max="785" width="0.875" style="5" customWidth="1"/>
    <col min="786" max="786" width="6.625" style="5" customWidth="1"/>
    <col min="787" max="787" width="0.875" style="5" customWidth="1"/>
    <col min="788" max="788" width="3" style="5" customWidth="1"/>
    <col min="789" max="1024" width="9" style="5"/>
    <col min="1025" max="1025" width="0.875" style="5" customWidth="1"/>
    <col min="1026" max="1026" width="18.625" style="5" customWidth="1"/>
    <col min="1027" max="1027" width="0.875" style="5" customWidth="1"/>
    <col min="1028" max="1028" width="7.125" style="5" customWidth="1"/>
    <col min="1029" max="1029" width="0.875" style="5" customWidth="1"/>
    <col min="1030" max="1030" width="6.625" style="5" customWidth="1"/>
    <col min="1031" max="1031" width="0.875" style="5" customWidth="1"/>
    <col min="1032" max="1032" width="7.125" style="5" customWidth="1"/>
    <col min="1033" max="1033" width="0.875" style="5" customWidth="1"/>
    <col min="1034" max="1034" width="6.625" style="5" customWidth="1"/>
    <col min="1035" max="1035" width="0.875" style="5" customWidth="1"/>
    <col min="1036" max="1036" width="7.125" style="5" customWidth="1"/>
    <col min="1037" max="1037" width="0.875" style="5" customWidth="1"/>
    <col min="1038" max="1038" width="6.625" style="5" customWidth="1"/>
    <col min="1039" max="1039" width="0.875" style="5" customWidth="1"/>
    <col min="1040" max="1040" width="7.125" style="5" customWidth="1"/>
    <col min="1041" max="1041" width="0.875" style="5" customWidth="1"/>
    <col min="1042" max="1042" width="6.625" style="5" customWidth="1"/>
    <col min="1043" max="1043" width="0.875" style="5" customWidth="1"/>
    <col min="1044" max="1044" width="3" style="5" customWidth="1"/>
    <col min="1045" max="1280" width="9" style="5"/>
    <col min="1281" max="1281" width="0.875" style="5" customWidth="1"/>
    <col min="1282" max="1282" width="18.625" style="5" customWidth="1"/>
    <col min="1283" max="1283" width="0.875" style="5" customWidth="1"/>
    <col min="1284" max="1284" width="7.125" style="5" customWidth="1"/>
    <col min="1285" max="1285" width="0.875" style="5" customWidth="1"/>
    <col min="1286" max="1286" width="6.625" style="5" customWidth="1"/>
    <col min="1287" max="1287" width="0.875" style="5" customWidth="1"/>
    <col min="1288" max="1288" width="7.125" style="5" customWidth="1"/>
    <col min="1289" max="1289" width="0.875" style="5" customWidth="1"/>
    <col min="1290" max="1290" width="6.625" style="5" customWidth="1"/>
    <col min="1291" max="1291" width="0.875" style="5" customWidth="1"/>
    <col min="1292" max="1292" width="7.125" style="5" customWidth="1"/>
    <col min="1293" max="1293" width="0.875" style="5" customWidth="1"/>
    <col min="1294" max="1294" width="6.625" style="5" customWidth="1"/>
    <col min="1295" max="1295" width="0.875" style="5" customWidth="1"/>
    <col min="1296" max="1296" width="7.125" style="5" customWidth="1"/>
    <col min="1297" max="1297" width="0.875" style="5" customWidth="1"/>
    <col min="1298" max="1298" width="6.625" style="5" customWidth="1"/>
    <col min="1299" max="1299" width="0.875" style="5" customWidth="1"/>
    <col min="1300" max="1300" width="3" style="5" customWidth="1"/>
    <col min="1301" max="1536" width="9" style="5"/>
    <col min="1537" max="1537" width="0.875" style="5" customWidth="1"/>
    <col min="1538" max="1538" width="18.625" style="5" customWidth="1"/>
    <col min="1539" max="1539" width="0.875" style="5" customWidth="1"/>
    <col min="1540" max="1540" width="7.125" style="5" customWidth="1"/>
    <col min="1541" max="1541" width="0.875" style="5" customWidth="1"/>
    <col min="1542" max="1542" width="6.625" style="5" customWidth="1"/>
    <col min="1543" max="1543" width="0.875" style="5" customWidth="1"/>
    <col min="1544" max="1544" width="7.125" style="5" customWidth="1"/>
    <col min="1545" max="1545" width="0.875" style="5" customWidth="1"/>
    <col min="1546" max="1546" width="6.625" style="5" customWidth="1"/>
    <col min="1547" max="1547" width="0.875" style="5" customWidth="1"/>
    <col min="1548" max="1548" width="7.125" style="5" customWidth="1"/>
    <col min="1549" max="1549" width="0.875" style="5" customWidth="1"/>
    <col min="1550" max="1550" width="6.625" style="5" customWidth="1"/>
    <col min="1551" max="1551" width="0.875" style="5" customWidth="1"/>
    <col min="1552" max="1552" width="7.125" style="5" customWidth="1"/>
    <col min="1553" max="1553" width="0.875" style="5" customWidth="1"/>
    <col min="1554" max="1554" width="6.625" style="5" customWidth="1"/>
    <col min="1555" max="1555" width="0.875" style="5" customWidth="1"/>
    <col min="1556" max="1556" width="3" style="5" customWidth="1"/>
    <col min="1557" max="1792" width="9" style="5"/>
    <col min="1793" max="1793" width="0.875" style="5" customWidth="1"/>
    <col min="1794" max="1794" width="18.625" style="5" customWidth="1"/>
    <col min="1795" max="1795" width="0.875" style="5" customWidth="1"/>
    <col min="1796" max="1796" width="7.125" style="5" customWidth="1"/>
    <col min="1797" max="1797" width="0.875" style="5" customWidth="1"/>
    <col min="1798" max="1798" width="6.625" style="5" customWidth="1"/>
    <col min="1799" max="1799" width="0.875" style="5" customWidth="1"/>
    <col min="1800" max="1800" width="7.125" style="5" customWidth="1"/>
    <col min="1801" max="1801" width="0.875" style="5" customWidth="1"/>
    <col min="1802" max="1802" width="6.625" style="5" customWidth="1"/>
    <col min="1803" max="1803" width="0.875" style="5" customWidth="1"/>
    <col min="1804" max="1804" width="7.125" style="5" customWidth="1"/>
    <col min="1805" max="1805" width="0.875" style="5" customWidth="1"/>
    <col min="1806" max="1806" width="6.625" style="5" customWidth="1"/>
    <col min="1807" max="1807" width="0.875" style="5" customWidth="1"/>
    <col min="1808" max="1808" width="7.125" style="5" customWidth="1"/>
    <col min="1809" max="1809" width="0.875" style="5" customWidth="1"/>
    <col min="1810" max="1810" width="6.625" style="5" customWidth="1"/>
    <col min="1811" max="1811" width="0.875" style="5" customWidth="1"/>
    <col min="1812" max="1812" width="3" style="5" customWidth="1"/>
    <col min="1813" max="2048" width="9" style="5"/>
    <col min="2049" max="2049" width="0.875" style="5" customWidth="1"/>
    <col min="2050" max="2050" width="18.625" style="5" customWidth="1"/>
    <col min="2051" max="2051" width="0.875" style="5" customWidth="1"/>
    <col min="2052" max="2052" width="7.125" style="5" customWidth="1"/>
    <col min="2053" max="2053" width="0.875" style="5" customWidth="1"/>
    <col min="2054" max="2054" width="6.625" style="5" customWidth="1"/>
    <col min="2055" max="2055" width="0.875" style="5" customWidth="1"/>
    <col min="2056" max="2056" width="7.125" style="5" customWidth="1"/>
    <col min="2057" max="2057" width="0.875" style="5" customWidth="1"/>
    <col min="2058" max="2058" width="6.625" style="5" customWidth="1"/>
    <col min="2059" max="2059" width="0.875" style="5" customWidth="1"/>
    <col min="2060" max="2060" width="7.125" style="5" customWidth="1"/>
    <col min="2061" max="2061" width="0.875" style="5" customWidth="1"/>
    <col min="2062" max="2062" width="6.625" style="5" customWidth="1"/>
    <col min="2063" max="2063" width="0.875" style="5" customWidth="1"/>
    <col min="2064" max="2064" width="7.125" style="5" customWidth="1"/>
    <col min="2065" max="2065" width="0.875" style="5" customWidth="1"/>
    <col min="2066" max="2066" width="6.625" style="5" customWidth="1"/>
    <col min="2067" max="2067" width="0.875" style="5" customWidth="1"/>
    <col min="2068" max="2068" width="3" style="5" customWidth="1"/>
    <col min="2069" max="2304" width="9" style="5"/>
    <col min="2305" max="2305" width="0.875" style="5" customWidth="1"/>
    <col min="2306" max="2306" width="18.625" style="5" customWidth="1"/>
    <col min="2307" max="2307" width="0.875" style="5" customWidth="1"/>
    <col min="2308" max="2308" width="7.125" style="5" customWidth="1"/>
    <col min="2309" max="2309" width="0.875" style="5" customWidth="1"/>
    <col min="2310" max="2310" width="6.625" style="5" customWidth="1"/>
    <col min="2311" max="2311" width="0.875" style="5" customWidth="1"/>
    <col min="2312" max="2312" width="7.125" style="5" customWidth="1"/>
    <col min="2313" max="2313" width="0.875" style="5" customWidth="1"/>
    <col min="2314" max="2314" width="6.625" style="5" customWidth="1"/>
    <col min="2315" max="2315" width="0.875" style="5" customWidth="1"/>
    <col min="2316" max="2316" width="7.125" style="5" customWidth="1"/>
    <col min="2317" max="2317" width="0.875" style="5" customWidth="1"/>
    <col min="2318" max="2318" width="6.625" style="5" customWidth="1"/>
    <col min="2319" max="2319" width="0.875" style="5" customWidth="1"/>
    <col min="2320" max="2320" width="7.125" style="5" customWidth="1"/>
    <col min="2321" max="2321" width="0.875" style="5" customWidth="1"/>
    <col min="2322" max="2322" width="6.625" style="5" customWidth="1"/>
    <col min="2323" max="2323" width="0.875" style="5" customWidth="1"/>
    <col min="2324" max="2324" width="3" style="5" customWidth="1"/>
    <col min="2325" max="2560" width="9" style="5"/>
    <col min="2561" max="2561" width="0.875" style="5" customWidth="1"/>
    <col min="2562" max="2562" width="18.625" style="5" customWidth="1"/>
    <col min="2563" max="2563" width="0.875" style="5" customWidth="1"/>
    <col min="2564" max="2564" width="7.125" style="5" customWidth="1"/>
    <col min="2565" max="2565" width="0.875" style="5" customWidth="1"/>
    <col min="2566" max="2566" width="6.625" style="5" customWidth="1"/>
    <col min="2567" max="2567" width="0.875" style="5" customWidth="1"/>
    <col min="2568" max="2568" width="7.125" style="5" customWidth="1"/>
    <col min="2569" max="2569" width="0.875" style="5" customWidth="1"/>
    <col min="2570" max="2570" width="6.625" style="5" customWidth="1"/>
    <col min="2571" max="2571" width="0.875" style="5" customWidth="1"/>
    <col min="2572" max="2572" width="7.125" style="5" customWidth="1"/>
    <col min="2573" max="2573" width="0.875" style="5" customWidth="1"/>
    <col min="2574" max="2574" width="6.625" style="5" customWidth="1"/>
    <col min="2575" max="2575" width="0.875" style="5" customWidth="1"/>
    <col min="2576" max="2576" width="7.125" style="5" customWidth="1"/>
    <col min="2577" max="2577" width="0.875" style="5" customWidth="1"/>
    <col min="2578" max="2578" width="6.625" style="5" customWidth="1"/>
    <col min="2579" max="2579" width="0.875" style="5" customWidth="1"/>
    <col min="2580" max="2580" width="3" style="5" customWidth="1"/>
    <col min="2581" max="2816" width="9" style="5"/>
    <col min="2817" max="2817" width="0.875" style="5" customWidth="1"/>
    <col min="2818" max="2818" width="18.625" style="5" customWidth="1"/>
    <col min="2819" max="2819" width="0.875" style="5" customWidth="1"/>
    <col min="2820" max="2820" width="7.125" style="5" customWidth="1"/>
    <col min="2821" max="2821" width="0.875" style="5" customWidth="1"/>
    <col min="2822" max="2822" width="6.625" style="5" customWidth="1"/>
    <col min="2823" max="2823" width="0.875" style="5" customWidth="1"/>
    <col min="2824" max="2824" width="7.125" style="5" customWidth="1"/>
    <col min="2825" max="2825" width="0.875" style="5" customWidth="1"/>
    <col min="2826" max="2826" width="6.625" style="5" customWidth="1"/>
    <col min="2827" max="2827" width="0.875" style="5" customWidth="1"/>
    <col min="2828" max="2828" width="7.125" style="5" customWidth="1"/>
    <col min="2829" max="2829" width="0.875" style="5" customWidth="1"/>
    <col min="2830" max="2830" width="6.625" style="5" customWidth="1"/>
    <col min="2831" max="2831" width="0.875" style="5" customWidth="1"/>
    <col min="2832" max="2832" width="7.125" style="5" customWidth="1"/>
    <col min="2833" max="2833" width="0.875" style="5" customWidth="1"/>
    <col min="2834" max="2834" width="6.625" style="5" customWidth="1"/>
    <col min="2835" max="2835" width="0.875" style="5" customWidth="1"/>
    <col min="2836" max="2836" width="3" style="5" customWidth="1"/>
    <col min="2837" max="3072" width="9" style="5"/>
    <col min="3073" max="3073" width="0.875" style="5" customWidth="1"/>
    <col min="3074" max="3074" width="18.625" style="5" customWidth="1"/>
    <col min="3075" max="3075" width="0.875" style="5" customWidth="1"/>
    <col min="3076" max="3076" width="7.125" style="5" customWidth="1"/>
    <col min="3077" max="3077" width="0.875" style="5" customWidth="1"/>
    <col min="3078" max="3078" width="6.625" style="5" customWidth="1"/>
    <col min="3079" max="3079" width="0.875" style="5" customWidth="1"/>
    <col min="3080" max="3080" width="7.125" style="5" customWidth="1"/>
    <col min="3081" max="3081" width="0.875" style="5" customWidth="1"/>
    <col min="3082" max="3082" width="6.625" style="5" customWidth="1"/>
    <col min="3083" max="3083" width="0.875" style="5" customWidth="1"/>
    <col min="3084" max="3084" width="7.125" style="5" customWidth="1"/>
    <col min="3085" max="3085" width="0.875" style="5" customWidth="1"/>
    <col min="3086" max="3086" width="6.625" style="5" customWidth="1"/>
    <col min="3087" max="3087" width="0.875" style="5" customWidth="1"/>
    <col min="3088" max="3088" width="7.125" style="5" customWidth="1"/>
    <col min="3089" max="3089" width="0.875" style="5" customWidth="1"/>
    <col min="3090" max="3090" width="6.625" style="5" customWidth="1"/>
    <col min="3091" max="3091" width="0.875" style="5" customWidth="1"/>
    <col min="3092" max="3092" width="3" style="5" customWidth="1"/>
    <col min="3093" max="3328" width="9" style="5"/>
    <col min="3329" max="3329" width="0.875" style="5" customWidth="1"/>
    <col min="3330" max="3330" width="18.625" style="5" customWidth="1"/>
    <col min="3331" max="3331" width="0.875" style="5" customWidth="1"/>
    <col min="3332" max="3332" width="7.125" style="5" customWidth="1"/>
    <col min="3333" max="3333" width="0.875" style="5" customWidth="1"/>
    <col min="3334" max="3334" width="6.625" style="5" customWidth="1"/>
    <col min="3335" max="3335" width="0.875" style="5" customWidth="1"/>
    <col min="3336" max="3336" width="7.125" style="5" customWidth="1"/>
    <col min="3337" max="3337" width="0.875" style="5" customWidth="1"/>
    <col min="3338" max="3338" width="6.625" style="5" customWidth="1"/>
    <col min="3339" max="3339" width="0.875" style="5" customWidth="1"/>
    <col min="3340" max="3340" width="7.125" style="5" customWidth="1"/>
    <col min="3341" max="3341" width="0.875" style="5" customWidth="1"/>
    <col min="3342" max="3342" width="6.625" style="5" customWidth="1"/>
    <col min="3343" max="3343" width="0.875" style="5" customWidth="1"/>
    <col min="3344" max="3344" width="7.125" style="5" customWidth="1"/>
    <col min="3345" max="3345" width="0.875" style="5" customWidth="1"/>
    <col min="3346" max="3346" width="6.625" style="5" customWidth="1"/>
    <col min="3347" max="3347" width="0.875" style="5" customWidth="1"/>
    <col min="3348" max="3348" width="3" style="5" customWidth="1"/>
    <col min="3349" max="3584" width="9" style="5"/>
    <col min="3585" max="3585" width="0.875" style="5" customWidth="1"/>
    <col min="3586" max="3586" width="18.625" style="5" customWidth="1"/>
    <col min="3587" max="3587" width="0.875" style="5" customWidth="1"/>
    <col min="3588" max="3588" width="7.125" style="5" customWidth="1"/>
    <col min="3589" max="3589" width="0.875" style="5" customWidth="1"/>
    <col min="3590" max="3590" width="6.625" style="5" customWidth="1"/>
    <col min="3591" max="3591" width="0.875" style="5" customWidth="1"/>
    <col min="3592" max="3592" width="7.125" style="5" customWidth="1"/>
    <col min="3593" max="3593" width="0.875" style="5" customWidth="1"/>
    <col min="3594" max="3594" width="6.625" style="5" customWidth="1"/>
    <col min="3595" max="3595" width="0.875" style="5" customWidth="1"/>
    <col min="3596" max="3596" width="7.125" style="5" customWidth="1"/>
    <col min="3597" max="3597" width="0.875" style="5" customWidth="1"/>
    <col min="3598" max="3598" width="6.625" style="5" customWidth="1"/>
    <col min="3599" max="3599" width="0.875" style="5" customWidth="1"/>
    <col min="3600" max="3600" width="7.125" style="5" customWidth="1"/>
    <col min="3601" max="3601" width="0.875" style="5" customWidth="1"/>
    <col min="3602" max="3602" width="6.625" style="5" customWidth="1"/>
    <col min="3603" max="3603" width="0.875" style="5" customWidth="1"/>
    <col min="3604" max="3604" width="3" style="5" customWidth="1"/>
    <col min="3605" max="3840" width="9" style="5"/>
    <col min="3841" max="3841" width="0.875" style="5" customWidth="1"/>
    <col min="3842" max="3842" width="18.625" style="5" customWidth="1"/>
    <col min="3843" max="3843" width="0.875" style="5" customWidth="1"/>
    <col min="3844" max="3844" width="7.125" style="5" customWidth="1"/>
    <col min="3845" max="3845" width="0.875" style="5" customWidth="1"/>
    <col min="3846" max="3846" width="6.625" style="5" customWidth="1"/>
    <col min="3847" max="3847" width="0.875" style="5" customWidth="1"/>
    <col min="3848" max="3848" width="7.125" style="5" customWidth="1"/>
    <col min="3849" max="3849" width="0.875" style="5" customWidth="1"/>
    <col min="3850" max="3850" width="6.625" style="5" customWidth="1"/>
    <col min="3851" max="3851" width="0.875" style="5" customWidth="1"/>
    <col min="3852" max="3852" width="7.125" style="5" customWidth="1"/>
    <col min="3853" max="3853" width="0.875" style="5" customWidth="1"/>
    <col min="3854" max="3854" width="6.625" style="5" customWidth="1"/>
    <col min="3855" max="3855" width="0.875" style="5" customWidth="1"/>
    <col min="3856" max="3856" width="7.125" style="5" customWidth="1"/>
    <col min="3857" max="3857" width="0.875" style="5" customWidth="1"/>
    <col min="3858" max="3858" width="6.625" style="5" customWidth="1"/>
    <col min="3859" max="3859" width="0.875" style="5" customWidth="1"/>
    <col min="3860" max="3860" width="3" style="5" customWidth="1"/>
    <col min="3861" max="4096" width="9" style="5"/>
    <col min="4097" max="4097" width="0.875" style="5" customWidth="1"/>
    <col min="4098" max="4098" width="18.625" style="5" customWidth="1"/>
    <col min="4099" max="4099" width="0.875" style="5" customWidth="1"/>
    <col min="4100" max="4100" width="7.125" style="5" customWidth="1"/>
    <col min="4101" max="4101" width="0.875" style="5" customWidth="1"/>
    <col min="4102" max="4102" width="6.625" style="5" customWidth="1"/>
    <col min="4103" max="4103" width="0.875" style="5" customWidth="1"/>
    <col min="4104" max="4104" width="7.125" style="5" customWidth="1"/>
    <col min="4105" max="4105" width="0.875" style="5" customWidth="1"/>
    <col min="4106" max="4106" width="6.625" style="5" customWidth="1"/>
    <col min="4107" max="4107" width="0.875" style="5" customWidth="1"/>
    <col min="4108" max="4108" width="7.125" style="5" customWidth="1"/>
    <col min="4109" max="4109" width="0.875" style="5" customWidth="1"/>
    <col min="4110" max="4110" width="6.625" style="5" customWidth="1"/>
    <col min="4111" max="4111" width="0.875" style="5" customWidth="1"/>
    <col min="4112" max="4112" width="7.125" style="5" customWidth="1"/>
    <col min="4113" max="4113" width="0.875" style="5" customWidth="1"/>
    <col min="4114" max="4114" width="6.625" style="5" customWidth="1"/>
    <col min="4115" max="4115" width="0.875" style="5" customWidth="1"/>
    <col min="4116" max="4116" width="3" style="5" customWidth="1"/>
    <col min="4117" max="4352" width="9" style="5"/>
    <col min="4353" max="4353" width="0.875" style="5" customWidth="1"/>
    <col min="4354" max="4354" width="18.625" style="5" customWidth="1"/>
    <col min="4355" max="4355" width="0.875" style="5" customWidth="1"/>
    <col min="4356" max="4356" width="7.125" style="5" customWidth="1"/>
    <col min="4357" max="4357" width="0.875" style="5" customWidth="1"/>
    <col min="4358" max="4358" width="6.625" style="5" customWidth="1"/>
    <col min="4359" max="4359" width="0.875" style="5" customWidth="1"/>
    <col min="4360" max="4360" width="7.125" style="5" customWidth="1"/>
    <col min="4361" max="4361" width="0.875" style="5" customWidth="1"/>
    <col min="4362" max="4362" width="6.625" style="5" customWidth="1"/>
    <col min="4363" max="4363" width="0.875" style="5" customWidth="1"/>
    <col min="4364" max="4364" width="7.125" style="5" customWidth="1"/>
    <col min="4365" max="4365" width="0.875" style="5" customWidth="1"/>
    <col min="4366" max="4366" width="6.625" style="5" customWidth="1"/>
    <col min="4367" max="4367" width="0.875" style="5" customWidth="1"/>
    <col min="4368" max="4368" width="7.125" style="5" customWidth="1"/>
    <col min="4369" max="4369" width="0.875" style="5" customWidth="1"/>
    <col min="4370" max="4370" width="6.625" style="5" customWidth="1"/>
    <col min="4371" max="4371" width="0.875" style="5" customWidth="1"/>
    <col min="4372" max="4372" width="3" style="5" customWidth="1"/>
    <col min="4373" max="4608" width="9" style="5"/>
    <col min="4609" max="4609" width="0.875" style="5" customWidth="1"/>
    <col min="4610" max="4610" width="18.625" style="5" customWidth="1"/>
    <col min="4611" max="4611" width="0.875" style="5" customWidth="1"/>
    <col min="4612" max="4612" width="7.125" style="5" customWidth="1"/>
    <col min="4613" max="4613" width="0.875" style="5" customWidth="1"/>
    <col min="4614" max="4614" width="6.625" style="5" customWidth="1"/>
    <col min="4615" max="4615" width="0.875" style="5" customWidth="1"/>
    <col min="4616" max="4616" width="7.125" style="5" customWidth="1"/>
    <col min="4617" max="4617" width="0.875" style="5" customWidth="1"/>
    <col min="4618" max="4618" width="6.625" style="5" customWidth="1"/>
    <col min="4619" max="4619" width="0.875" style="5" customWidth="1"/>
    <col min="4620" max="4620" width="7.125" style="5" customWidth="1"/>
    <col min="4621" max="4621" width="0.875" style="5" customWidth="1"/>
    <col min="4622" max="4622" width="6.625" style="5" customWidth="1"/>
    <col min="4623" max="4623" width="0.875" style="5" customWidth="1"/>
    <col min="4624" max="4624" width="7.125" style="5" customWidth="1"/>
    <col min="4625" max="4625" width="0.875" style="5" customWidth="1"/>
    <col min="4626" max="4626" width="6.625" style="5" customWidth="1"/>
    <col min="4627" max="4627" width="0.875" style="5" customWidth="1"/>
    <col min="4628" max="4628" width="3" style="5" customWidth="1"/>
    <col min="4629" max="4864" width="9" style="5"/>
    <col min="4865" max="4865" width="0.875" style="5" customWidth="1"/>
    <col min="4866" max="4866" width="18.625" style="5" customWidth="1"/>
    <col min="4867" max="4867" width="0.875" style="5" customWidth="1"/>
    <col min="4868" max="4868" width="7.125" style="5" customWidth="1"/>
    <col min="4869" max="4869" width="0.875" style="5" customWidth="1"/>
    <col min="4870" max="4870" width="6.625" style="5" customWidth="1"/>
    <col min="4871" max="4871" width="0.875" style="5" customWidth="1"/>
    <col min="4872" max="4872" width="7.125" style="5" customWidth="1"/>
    <col min="4873" max="4873" width="0.875" style="5" customWidth="1"/>
    <col min="4874" max="4874" width="6.625" style="5" customWidth="1"/>
    <col min="4875" max="4875" width="0.875" style="5" customWidth="1"/>
    <col min="4876" max="4876" width="7.125" style="5" customWidth="1"/>
    <col min="4877" max="4877" width="0.875" style="5" customWidth="1"/>
    <col min="4878" max="4878" width="6.625" style="5" customWidth="1"/>
    <col min="4879" max="4879" width="0.875" style="5" customWidth="1"/>
    <col min="4880" max="4880" width="7.125" style="5" customWidth="1"/>
    <col min="4881" max="4881" width="0.875" style="5" customWidth="1"/>
    <col min="4882" max="4882" width="6.625" style="5" customWidth="1"/>
    <col min="4883" max="4883" width="0.875" style="5" customWidth="1"/>
    <col min="4884" max="4884" width="3" style="5" customWidth="1"/>
    <col min="4885" max="5120" width="9" style="5"/>
    <col min="5121" max="5121" width="0.875" style="5" customWidth="1"/>
    <col min="5122" max="5122" width="18.625" style="5" customWidth="1"/>
    <col min="5123" max="5123" width="0.875" style="5" customWidth="1"/>
    <col min="5124" max="5124" width="7.125" style="5" customWidth="1"/>
    <col min="5125" max="5125" width="0.875" style="5" customWidth="1"/>
    <col min="5126" max="5126" width="6.625" style="5" customWidth="1"/>
    <col min="5127" max="5127" width="0.875" style="5" customWidth="1"/>
    <col min="5128" max="5128" width="7.125" style="5" customWidth="1"/>
    <col min="5129" max="5129" width="0.875" style="5" customWidth="1"/>
    <col min="5130" max="5130" width="6.625" style="5" customWidth="1"/>
    <col min="5131" max="5131" width="0.875" style="5" customWidth="1"/>
    <col min="5132" max="5132" width="7.125" style="5" customWidth="1"/>
    <col min="5133" max="5133" width="0.875" style="5" customWidth="1"/>
    <col min="5134" max="5134" width="6.625" style="5" customWidth="1"/>
    <col min="5135" max="5135" width="0.875" style="5" customWidth="1"/>
    <col min="5136" max="5136" width="7.125" style="5" customWidth="1"/>
    <col min="5137" max="5137" width="0.875" style="5" customWidth="1"/>
    <col min="5138" max="5138" width="6.625" style="5" customWidth="1"/>
    <col min="5139" max="5139" width="0.875" style="5" customWidth="1"/>
    <col min="5140" max="5140" width="3" style="5" customWidth="1"/>
    <col min="5141" max="5376" width="9" style="5"/>
    <col min="5377" max="5377" width="0.875" style="5" customWidth="1"/>
    <col min="5378" max="5378" width="18.625" style="5" customWidth="1"/>
    <col min="5379" max="5379" width="0.875" style="5" customWidth="1"/>
    <col min="5380" max="5380" width="7.125" style="5" customWidth="1"/>
    <col min="5381" max="5381" width="0.875" style="5" customWidth="1"/>
    <col min="5382" max="5382" width="6.625" style="5" customWidth="1"/>
    <col min="5383" max="5383" width="0.875" style="5" customWidth="1"/>
    <col min="5384" max="5384" width="7.125" style="5" customWidth="1"/>
    <col min="5385" max="5385" width="0.875" style="5" customWidth="1"/>
    <col min="5386" max="5386" width="6.625" style="5" customWidth="1"/>
    <col min="5387" max="5387" width="0.875" style="5" customWidth="1"/>
    <col min="5388" max="5388" width="7.125" style="5" customWidth="1"/>
    <col min="5389" max="5389" width="0.875" style="5" customWidth="1"/>
    <col min="5390" max="5390" width="6.625" style="5" customWidth="1"/>
    <col min="5391" max="5391" width="0.875" style="5" customWidth="1"/>
    <col min="5392" max="5392" width="7.125" style="5" customWidth="1"/>
    <col min="5393" max="5393" width="0.875" style="5" customWidth="1"/>
    <col min="5394" max="5394" width="6.625" style="5" customWidth="1"/>
    <col min="5395" max="5395" width="0.875" style="5" customWidth="1"/>
    <col min="5396" max="5396" width="3" style="5" customWidth="1"/>
    <col min="5397" max="5632" width="9" style="5"/>
    <col min="5633" max="5633" width="0.875" style="5" customWidth="1"/>
    <col min="5634" max="5634" width="18.625" style="5" customWidth="1"/>
    <col min="5635" max="5635" width="0.875" style="5" customWidth="1"/>
    <col min="5636" max="5636" width="7.125" style="5" customWidth="1"/>
    <col min="5637" max="5637" width="0.875" style="5" customWidth="1"/>
    <col min="5638" max="5638" width="6.625" style="5" customWidth="1"/>
    <col min="5639" max="5639" width="0.875" style="5" customWidth="1"/>
    <col min="5640" max="5640" width="7.125" style="5" customWidth="1"/>
    <col min="5641" max="5641" width="0.875" style="5" customWidth="1"/>
    <col min="5642" max="5642" width="6.625" style="5" customWidth="1"/>
    <col min="5643" max="5643" width="0.875" style="5" customWidth="1"/>
    <col min="5644" max="5644" width="7.125" style="5" customWidth="1"/>
    <col min="5645" max="5645" width="0.875" style="5" customWidth="1"/>
    <col min="5646" max="5646" width="6.625" style="5" customWidth="1"/>
    <col min="5647" max="5647" width="0.875" style="5" customWidth="1"/>
    <col min="5648" max="5648" width="7.125" style="5" customWidth="1"/>
    <col min="5649" max="5649" width="0.875" style="5" customWidth="1"/>
    <col min="5650" max="5650" width="6.625" style="5" customWidth="1"/>
    <col min="5651" max="5651" width="0.875" style="5" customWidth="1"/>
    <col min="5652" max="5652" width="3" style="5" customWidth="1"/>
    <col min="5653" max="5888" width="9" style="5"/>
    <col min="5889" max="5889" width="0.875" style="5" customWidth="1"/>
    <col min="5890" max="5890" width="18.625" style="5" customWidth="1"/>
    <col min="5891" max="5891" width="0.875" style="5" customWidth="1"/>
    <col min="5892" max="5892" width="7.125" style="5" customWidth="1"/>
    <col min="5893" max="5893" width="0.875" style="5" customWidth="1"/>
    <col min="5894" max="5894" width="6.625" style="5" customWidth="1"/>
    <col min="5895" max="5895" width="0.875" style="5" customWidth="1"/>
    <col min="5896" max="5896" width="7.125" style="5" customWidth="1"/>
    <col min="5897" max="5897" width="0.875" style="5" customWidth="1"/>
    <col min="5898" max="5898" width="6.625" style="5" customWidth="1"/>
    <col min="5899" max="5899" width="0.875" style="5" customWidth="1"/>
    <col min="5900" max="5900" width="7.125" style="5" customWidth="1"/>
    <col min="5901" max="5901" width="0.875" style="5" customWidth="1"/>
    <col min="5902" max="5902" width="6.625" style="5" customWidth="1"/>
    <col min="5903" max="5903" width="0.875" style="5" customWidth="1"/>
    <col min="5904" max="5904" width="7.125" style="5" customWidth="1"/>
    <col min="5905" max="5905" width="0.875" style="5" customWidth="1"/>
    <col min="5906" max="5906" width="6.625" style="5" customWidth="1"/>
    <col min="5907" max="5907" width="0.875" style="5" customWidth="1"/>
    <col min="5908" max="5908" width="3" style="5" customWidth="1"/>
    <col min="5909" max="6144" width="9" style="5"/>
    <col min="6145" max="6145" width="0.875" style="5" customWidth="1"/>
    <col min="6146" max="6146" width="18.625" style="5" customWidth="1"/>
    <col min="6147" max="6147" width="0.875" style="5" customWidth="1"/>
    <col min="6148" max="6148" width="7.125" style="5" customWidth="1"/>
    <col min="6149" max="6149" width="0.875" style="5" customWidth="1"/>
    <col min="6150" max="6150" width="6.625" style="5" customWidth="1"/>
    <col min="6151" max="6151" width="0.875" style="5" customWidth="1"/>
    <col min="6152" max="6152" width="7.125" style="5" customWidth="1"/>
    <col min="6153" max="6153" width="0.875" style="5" customWidth="1"/>
    <col min="6154" max="6154" width="6.625" style="5" customWidth="1"/>
    <col min="6155" max="6155" width="0.875" style="5" customWidth="1"/>
    <col min="6156" max="6156" width="7.125" style="5" customWidth="1"/>
    <col min="6157" max="6157" width="0.875" style="5" customWidth="1"/>
    <col min="6158" max="6158" width="6.625" style="5" customWidth="1"/>
    <col min="6159" max="6159" width="0.875" style="5" customWidth="1"/>
    <col min="6160" max="6160" width="7.125" style="5" customWidth="1"/>
    <col min="6161" max="6161" width="0.875" style="5" customWidth="1"/>
    <col min="6162" max="6162" width="6.625" style="5" customWidth="1"/>
    <col min="6163" max="6163" width="0.875" style="5" customWidth="1"/>
    <col min="6164" max="6164" width="3" style="5" customWidth="1"/>
    <col min="6165" max="6400" width="9" style="5"/>
    <col min="6401" max="6401" width="0.875" style="5" customWidth="1"/>
    <col min="6402" max="6402" width="18.625" style="5" customWidth="1"/>
    <col min="6403" max="6403" width="0.875" style="5" customWidth="1"/>
    <col min="6404" max="6404" width="7.125" style="5" customWidth="1"/>
    <col min="6405" max="6405" width="0.875" style="5" customWidth="1"/>
    <col min="6406" max="6406" width="6.625" style="5" customWidth="1"/>
    <col min="6407" max="6407" width="0.875" style="5" customWidth="1"/>
    <col min="6408" max="6408" width="7.125" style="5" customWidth="1"/>
    <col min="6409" max="6409" width="0.875" style="5" customWidth="1"/>
    <col min="6410" max="6410" width="6.625" style="5" customWidth="1"/>
    <col min="6411" max="6411" width="0.875" style="5" customWidth="1"/>
    <col min="6412" max="6412" width="7.125" style="5" customWidth="1"/>
    <col min="6413" max="6413" width="0.875" style="5" customWidth="1"/>
    <col min="6414" max="6414" width="6.625" style="5" customWidth="1"/>
    <col min="6415" max="6415" width="0.875" style="5" customWidth="1"/>
    <col min="6416" max="6416" width="7.125" style="5" customWidth="1"/>
    <col min="6417" max="6417" width="0.875" style="5" customWidth="1"/>
    <col min="6418" max="6418" width="6.625" style="5" customWidth="1"/>
    <col min="6419" max="6419" width="0.875" style="5" customWidth="1"/>
    <col min="6420" max="6420" width="3" style="5" customWidth="1"/>
    <col min="6421" max="6656" width="9" style="5"/>
    <col min="6657" max="6657" width="0.875" style="5" customWidth="1"/>
    <col min="6658" max="6658" width="18.625" style="5" customWidth="1"/>
    <col min="6659" max="6659" width="0.875" style="5" customWidth="1"/>
    <col min="6660" max="6660" width="7.125" style="5" customWidth="1"/>
    <col min="6661" max="6661" width="0.875" style="5" customWidth="1"/>
    <col min="6662" max="6662" width="6.625" style="5" customWidth="1"/>
    <col min="6663" max="6663" width="0.875" style="5" customWidth="1"/>
    <col min="6664" max="6664" width="7.125" style="5" customWidth="1"/>
    <col min="6665" max="6665" width="0.875" style="5" customWidth="1"/>
    <col min="6666" max="6666" width="6.625" style="5" customWidth="1"/>
    <col min="6667" max="6667" width="0.875" style="5" customWidth="1"/>
    <col min="6668" max="6668" width="7.125" style="5" customWidth="1"/>
    <col min="6669" max="6669" width="0.875" style="5" customWidth="1"/>
    <col min="6670" max="6670" width="6.625" style="5" customWidth="1"/>
    <col min="6671" max="6671" width="0.875" style="5" customWidth="1"/>
    <col min="6672" max="6672" width="7.125" style="5" customWidth="1"/>
    <col min="6673" max="6673" width="0.875" style="5" customWidth="1"/>
    <col min="6674" max="6674" width="6.625" style="5" customWidth="1"/>
    <col min="6675" max="6675" width="0.875" style="5" customWidth="1"/>
    <col min="6676" max="6676" width="3" style="5" customWidth="1"/>
    <col min="6677" max="6912" width="9" style="5"/>
    <col min="6913" max="6913" width="0.875" style="5" customWidth="1"/>
    <col min="6914" max="6914" width="18.625" style="5" customWidth="1"/>
    <col min="6915" max="6915" width="0.875" style="5" customWidth="1"/>
    <col min="6916" max="6916" width="7.125" style="5" customWidth="1"/>
    <col min="6917" max="6917" width="0.875" style="5" customWidth="1"/>
    <col min="6918" max="6918" width="6.625" style="5" customWidth="1"/>
    <col min="6919" max="6919" width="0.875" style="5" customWidth="1"/>
    <col min="6920" max="6920" width="7.125" style="5" customWidth="1"/>
    <col min="6921" max="6921" width="0.875" style="5" customWidth="1"/>
    <col min="6922" max="6922" width="6.625" style="5" customWidth="1"/>
    <col min="6923" max="6923" width="0.875" style="5" customWidth="1"/>
    <col min="6924" max="6924" width="7.125" style="5" customWidth="1"/>
    <col min="6925" max="6925" width="0.875" style="5" customWidth="1"/>
    <col min="6926" max="6926" width="6.625" style="5" customWidth="1"/>
    <col min="6927" max="6927" width="0.875" style="5" customWidth="1"/>
    <col min="6928" max="6928" width="7.125" style="5" customWidth="1"/>
    <col min="6929" max="6929" width="0.875" style="5" customWidth="1"/>
    <col min="6930" max="6930" width="6.625" style="5" customWidth="1"/>
    <col min="6931" max="6931" width="0.875" style="5" customWidth="1"/>
    <col min="6932" max="6932" width="3" style="5" customWidth="1"/>
    <col min="6933" max="7168" width="9" style="5"/>
    <col min="7169" max="7169" width="0.875" style="5" customWidth="1"/>
    <col min="7170" max="7170" width="18.625" style="5" customWidth="1"/>
    <col min="7171" max="7171" width="0.875" style="5" customWidth="1"/>
    <col min="7172" max="7172" width="7.125" style="5" customWidth="1"/>
    <col min="7173" max="7173" width="0.875" style="5" customWidth="1"/>
    <col min="7174" max="7174" width="6.625" style="5" customWidth="1"/>
    <col min="7175" max="7175" width="0.875" style="5" customWidth="1"/>
    <col min="7176" max="7176" width="7.125" style="5" customWidth="1"/>
    <col min="7177" max="7177" width="0.875" style="5" customWidth="1"/>
    <col min="7178" max="7178" width="6.625" style="5" customWidth="1"/>
    <col min="7179" max="7179" width="0.875" style="5" customWidth="1"/>
    <col min="7180" max="7180" width="7.125" style="5" customWidth="1"/>
    <col min="7181" max="7181" width="0.875" style="5" customWidth="1"/>
    <col min="7182" max="7182" width="6.625" style="5" customWidth="1"/>
    <col min="7183" max="7183" width="0.875" style="5" customWidth="1"/>
    <col min="7184" max="7184" width="7.125" style="5" customWidth="1"/>
    <col min="7185" max="7185" width="0.875" style="5" customWidth="1"/>
    <col min="7186" max="7186" width="6.625" style="5" customWidth="1"/>
    <col min="7187" max="7187" width="0.875" style="5" customWidth="1"/>
    <col min="7188" max="7188" width="3" style="5" customWidth="1"/>
    <col min="7189" max="7424" width="9" style="5"/>
    <col min="7425" max="7425" width="0.875" style="5" customWidth="1"/>
    <col min="7426" max="7426" width="18.625" style="5" customWidth="1"/>
    <col min="7427" max="7427" width="0.875" style="5" customWidth="1"/>
    <col min="7428" max="7428" width="7.125" style="5" customWidth="1"/>
    <col min="7429" max="7429" width="0.875" style="5" customWidth="1"/>
    <col min="7430" max="7430" width="6.625" style="5" customWidth="1"/>
    <col min="7431" max="7431" width="0.875" style="5" customWidth="1"/>
    <col min="7432" max="7432" width="7.125" style="5" customWidth="1"/>
    <col min="7433" max="7433" width="0.875" style="5" customWidth="1"/>
    <col min="7434" max="7434" width="6.625" style="5" customWidth="1"/>
    <col min="7435" max="7435" width="0.875" style="5" customWidth="1"/>
    <col min="7436" max="7436" width="7.125" style="5" customWidth="1"/>
    <col min="7437" max="7437" width="0.875" style="5" customWidth="1"/>
    <col min="7438" max="7438" width="6.625" style="5" customWidth="1"/>
    <col min="7439" max="7439" width="0.875" style="5" customWidth="1"/>
    <col min="7440" max="7440" width="7.125" style="5" customWidth="1"/>
    <col min="7441" max="7441" width="0.875" style="5" customWidth="1"/>
    <col min="7442" max="7442" width="6.625" style="5" customWidth="1"/>
    <col min="7443" max="7443" width="0.875" style="5" customWidth="1"/>
    <col min="7444" max="7444" width="3" style="5" customWidth="1"/>
    <col min="7445" max="7680" width="9" style="5"/>
    <col min="7681" max="7681" width="0.875" style="5" customWidth="1"/>
    <col min="7682" max="7682" width="18.625" style="5" customWidth="1"/>
    <col min="7683" max="7683" width="0.875" style="5" customWidth="1"/>
    <col min="7684" max="7684" width="7.125" style="5" customWidth="1"/>
    <col min="7685" max="7685" width="0.875" style="5" customWidth="1"/>
    <col min="7686" max="7686" width="6.625" style="5" customWidth="1"/>
    <col min="7687" max="7687" width="0.875" style="5" customWidth="1"/>
    <col min="7688" max="7688" width="7.125" style="5" customWidth="1"/>
    <col min="7689" max="7689" width="0.875" style="5" customWidth="1"/>
    <col min="7690" max="7690" width="6.625" style="5" customWidth="1"/>
    <col min="7691" max="7691" width="0.875" style="5" customWidth="1"/>
    <col min="7692" max="7692" width="7.125" style="5" customWidth="1"/>
    <col min="7693" max="7693" width="0.875" style="5" customWidth="1"/>
    <col min="7694" max="7694" width="6.625" style="5" customWidth="1"/>
    <col min="7695" max="7695" width="0.875" style="5" customWidth="1"/>
    <col min="7696" max="7696" width="7.125" style="5" customWidth="1"/>
    <col min="7697" max="7697" width="0.875" style="5" customWidth="1"/>
    <col min="7698" max="7698" width="6.625" style="5" customWidth="1"/>
    <col min="7699" max="7699" width="0.875" style="5" customWidth="1"/>
    <col min="7700" max="7700" width="3" style="5" customWidth="1"/>
    <col min="7701" max="7936" width="9" style="5"/>
    <col min="7937" max="7937" width="0.875" style="5" customWidth="1"/>
    <col min="7938" max="7938" width="18.625" style="5" customWidth="1"/>
    <col min="7939" max="7939" width="0.875" style="5" customWidth="1"/>
    <col min="7940" max="7940" width="7.125" style="5" customWidth="1"/>
    <col min="7941" max="7941" width="0.875" style="5" customWidth="1"/>
    <col min="7942" max="7942" width="6.625" style="5" customWidth="1"/>
    <col min="7943" max="7943" width="0.875" style="5" customWidth="1"/>
    <col min="7944" max="7944" width="7.125" style="5" customWidth="1"/>
    <col min="7945" max="7945" width="0.875" style="5" customWidth="1"/>
    <col min="7946" max="7946" width="6.625" style="5" customWidth="1"/>
    <col min="7947" max="7947" width="0.875" style="5" customWidth="1"/>
    <col min="7948" max="7948" width="7.125" style="5" customWidth="1"/>
    <col min="7949" max="7949" width="0.875" style="5" customWidth="1"/>
    <col min="7950" max="7950" width="6.625" style="5" customWidth="1"/>
    <col min="7951" max="7951" width="0.875" style="5" customWidth="1"/>
    <col min="7952" max="7952" width="7.125" style="5" customWidth="1"/>
    <col min="7953" max="7953" width="0.875" style="5" customWidth="1"/>
    <col min="7954" max="7954" width="6.625" style="5" customWidth="1"/>
    <col min="7955" max="7955" width="0.875" style="5" customWidth="1"/>
    <col min="7956" max="7956" width="3" style="5" customWidth="1"/>
    <col min="7957" max="8192" width="9" style="5"/>
    <col min="8193" max="8193" width="0.875" style="5" customWidth="1"/>
    <col min="8194" max="8194" width="18.625" style="5" customWidth="1"/>
    <col min="8195" max="8195" width="0.875" style="5" customWidth="1"/>
    <col min="8196" max="8196" width="7.125" style="5" customWidth="1"/>
    <col min="8197" max="8197" width="0.875" style="5" customWidth="1"/>
    <col min="8198" max="8198" width="6.625" style="5" customWidth="1"/>
    <col min="8199" max="8199" width="0.875" style="5" customWidth="1"/>
    <col min="8200" max="8200" width="7.125" style="5" customWidth="1"/>
    <col min="8201" max="8201" width="0.875" style="5" customWidth="1"/>
    <col min="8202" max="8202" width="6.625" style="5" customWidth="1"/>
    <col min="8203" max="8203" width="0.875" style="5" customWidth="1"/>
    <col min="8204" max="8204" width="7.125" style="5" customWidth="1"/>
    <col min="8205" max="8205" width="0.875" style="5" customWidth="1"/>
    <col min="8206" max="8206" width="6.625" style="5" customWidth="1"/>
    <col min="8207" max="8207" width="0.875" style="5" customWidth="1"/>
    <col min="8208" max="8208" width="7.125" style="5" customWidth="1"/>
    <col min="8209" max="8209" width="0.875" style="5" customWidth="1"/>
    <col min="8210" max="8210" width="6.625" style="5" customWidth="1"/>
    <col min="8211" max="8211" width="0.875" style="5" customWidth="1"/>
    <col min="8212" max="8212" width="3" style="5" customWidth="1"/>
    <col min="8213" max="8448" width="9" style="5"/>
    <col min="8449" max="8449" width="0.875" style="5" customWidth="1"/>
    <col min="8450" max="8450" width="18.625" style="5" customWidth="1"/>
    <col min="8451" max="8451" width="0.875" style="5" customWidth="1"/>
    <col min="8452" max="8452" width="7.125" style="5" customWidth="1"/>
    <col min="8453" max="8453" width="0.875" style="5" customWidth="1"/>
    <col min="8454" max="8454" width="6.625" style="5" customWidth="1"/>
    <col min="8455" max="8455" width="0.875" style="5" customWidth="1"/>
    <col min="8456" max="8456" width="7.125" style="5" customWidth="1"/>
    <col min="8457" max="8457" width="0.875" style="5" customWidth="1"/>
    <col min="8458" max="8458" width="6.625" style="5" customWidth="1"/>
    <col min="8459" max="8459" width="0.875" style="5" customWidth="1"/>
    <col min="8460" max="8460" width="7.125" style="5" customWidth="1"/>
    <col min="8461" max="8461" width="0.875" style="5" customWidth="1"/>
    <col min="8462" max="8462" width="6.625" style="5" customWidth="1"/>
    <col min="8463" max="8463" width="0.875" style="5" customWidth="1"/>
    <col min="8464" max="8464" width="7.125" style="5" customWidth="1"/>
    <col min="8465" max="8465" width="0.875" style="5" customWidth="1"/>
    <col min="8466" max="8466" width="6.625" style="5" customWidth="1"/>
    <col min="8467" max="8467" width="0.875" style="5" customWidth="1"/>
    <col min="8468" max="8468" width="3" style="5" customWidth="1"/>
    <col min="8469" max="8704" width="9" style="5"/>
    <col min="8705" max="8705" width="0.875" style="5" customWidth="1"/>
    <col min="8706" max="8706" width="18.625" style="5" customWidth="1"/>
    <col min="8707" max="8707" width="0.875" style="5" customWidth="1"/>
    <col min="8708" max="8708" width="7.125" style="5" customWidth="1"/>
    <col min="8709" max="8709" width="0.875" style="5" customWidth="1"/>
    <col min="8710" max="8710" width="6.625" style="5" customWidth="1"/>
    <col min="8711" max="8711" width="0.875" style="5" customWidth="1"/>
    <col min="8712" max="8712" width="7.125" style="5" customWidth="1"/>
    <col min="8713" max="8713" width="0.875" style="5" customWidth="1"/>
    <col min="8714" max="8714" width="6.625" style="5" customWidth="1"/>
    <col min="8715" max="8715" width="0.875" style="5" customWidth="1"/>
    <col min="8716" max="8716" width="7.125" style="5" customWidth="1"/>
    <col min="8717" max="8717" width="0.875" style="5" customWidth="1"/>
    <col min="8718" max="8718" width="6.625" style="5" customWidth="1"/>
    <col min="8719" max="8719" width="0.875" style="5" customWidth="1"/>
    <col min="8720" max="8720" width="7.125" style="5" customWidth="1"/>
    <col min="8721" max="8721" width="0.875" style="5" customWidth="1"/>
    <col min="8722" max="8722" width="6.625" style="5" customWidth="1"/>
    <col min="8723" max="8723" width="0.875" style="5" customWidth="1"/>
    <col min="8724" max="8724" width="3" style="5" customWidth="1"/>
    <col min="8725" max="8960" width="9" style="5"/>
    <col min="8961" max="8961" width="0.875" style="5" customWidth="1"/>
    <col min="8962" max="8962" width="18.625" style="5" customWidth="1"/>
    <col min="8963" max="8963" width="0.875" style="5" customWidth="1"/>
    <col min="8964" max="8964" width="7.125" style="5" customWidth="1"/>
    <col min="8965" max="8965" width="0.875" style="5" customWidth="1"/>
    <col min="8966" max="8966" width="6.625" style="5" customWidth="1"/>
    <col min="8967" max="8967" width="0.875" style="5" customWidth="1"/>
    <col min="8968" max="8968" width="7.125" style="5" customWidth="1"/>
    <col min="8969" max="8969" width="0.875" style="5" customWidth="1"/>
    <col min="8970" max="8970" width="6.625" style="5" customWidth="1"/>
    <col min="8971" max="8971" width="0.875" style="5" customWidth="1"/>
    <col min="8972" max="8972" width="7.125" style="5" customWidth="1"/>
    <col min="8973" max="8973" width="0.875" style="5" customWidth="1"/>
    <col min="8974" max="8974" width="6.625" style="5" customWidth="1"/>
    <col min="8975" max="8975" width="0.875" style="5" customWidth="1"/>
    <col min="8976" max="8976" width="7.125" style="5" customWidth="1"/>
    <col min="8977" max="8977" width="0.875" style="5" customWidth="1"/>
    <col min="8978" max="8978" width="6.625" style="5" customWidth="1"/>
    <col min="8979" max="8979" width="0.875" style="5" customWidth="1"/>
    <col min="8980" max="8980" width="3" style="5" customWidth="1"/>
    <col min="8981" max="9216" width="9" style="5"/>
    <col min="9217" max="9217" width="0.875" style="5" customWidth="1"/>
    <col min="9218" max="9218" width="18.625" style="5" customWidth="1"/>
    <col min="9219" max="9219" width="0.875" style="5" customWidth="1"/>
    <col min="9220" max="9220" width="7.125" style="5" customWidth="1"/>
    <col min="9221" max="9221" width="0.875" style="5" customWidth="1"/>
    <col min="9222" max="9222" width="6.625" style="5" customWidth="1"/>
    <col min="9223" max="9223" width="0.875" style="5" customWidth="1"/>
    <col min="9224" max="9224" width="7.125" style="5" customWidth="1"/>
    <col min="9225" max="9225" width="0.875" style="5" customWidth="1"/>
    <col min="9226" max="9226" width="6.625" style="5" customWidth="1"/>
    <col min="9227" max="9227" width="0.875" style="5" customWidth="1"/>
    <col min="9228" max="9228" width="7.125" style="5" customWidth="1"/>
    <col min="9229" max="9229" width="0.875" style="5" customWidth="1"/>
    <col min="9230" max="9230" width="6.625" style="5" customWidth="1"/>
    <col min="9231" max="9231" width="0.875" style="5" customWidth="1"/>
    <col min="9232" max="9232" width="7.125" style="5" customWidth="1"/>
    <col min="9233" max="9233" width="0.875" style="5" customWidth="1"/>
    <col min="9234" max="9234" width="6.625" style="5" customWidth="1"/>
    <col min="9235" max="9235" width="0.875" style="5" customWidth="1"/>
    <col min="9236" max="9236" width="3" style="5" customWidth="1"/>
    <col min="9237" max="9472" width="9" style="5"/>
    <col min="9473" max="9473" width="0.875" style="5" customWidth="1"/>
    <col min="9474" max="9474" width="18.625" style="5" customWidth="1"/>
    <col min="9475" max="9475" width="0.875" style="5" customWidth="1"/>
    <col min="9476" max="9476" width="7.125" style="5" customWidth="1"/>
    <col min="9477" max="9477" width="0.875" style="5" customWidth="1"/>
    <col min="9478" max="9478" width="6.625" style="5" customWidth="1"/>
    <col min="9479" max="9479" width="0.875" style="5" customWidth="1"/>
    <col min="9480" max="9480" width="7.125" style="5" customWidth="1"/>
    <col min="9481" max="9481" width="0.875" style="5" customWidth="1"/>
    <col min="9482" max="9482" width="6.625" style="5" customWidth="1"/>
    <col min="9483" max="9483" width="0.875" style="5" customWidth="1"/>
    <col min="9484" max="9484" width="7.125" style="5" customWidth="1"/>
    <col min="9485" max="9485" width="0.875" style="5" customWidth="1"/>
    <col min="9486" max="9486" width="6.625" style="5" customWidth="1"/>
    <col min="9487" max="9487" width="0.875" style="5" customWidth="1"/>
    <col min="9488" max="9488" width="7.125" style="5" customWidth="1"/>
    <col min="9489" max="9489" width="0.875" style="5" customWidth="1"/>
    <col min="9490" max="9490" width="6.625" style="5" customWidth="1"/>
    <col min="9491" max="9491" width="0.875" style="5" customWidth="1"/>
    <col min="9492" max="9492" width="3" style="5" customWidth="1"/>
    <col min="9493" max="9728" width="9" style="5"/>
    <col min="9729" max="9729" width="0.875" style="5" customWidth="1"/>
    <col min="9730" max="9730" width="18.625" style="5" customWidth="1"/>
    <col min="9731" max="9731" width="0.875" style="5" customWidth="1"/>
    <col min="9732" max="9732" width="7.125" style="5" customWidth="1"/>
    <col min="9733" max="9733" width="0.875" style="5" customWidth="1"/>
    <col min="9734" max="9734" width="6.625" style="5" customWidth="1"/>
    <col min="9735" max="9735" width="0.875" style="5" customWidth="1"/>
    <col min="9736" max="9736" width="7.125" style="5" customWidth="1"/>
    <col min="9737" max="9737" width="0.875" style="5" customWidth="1"/>
    <col min="9738" max="9738" width="6.625" style="5" customWidth="1"/>
    <col min="9739" max="9739" width="0.875" style="5" customWidth="1"/>
    <col min="9740" max="9740" width="7.125" style="5" customWidth="1"/>
    <col min="9741" max="9741" width="0.875" style="5" customWidth="1"/>
    <col min="9742" max="9742" width="6.625" style="5" customWidth="1"/>
    <col min="9743" max="9743" width="0.875" style="5" customWidth="1"/>
    <col min="9744" max="9744" width="7.125" style="5" customWidth="1"/>
    <col min="9745" max="9745" width="0.875" style="5" customWidth="1"/>
    <col min="9746" max="9746" width="6.625" style="5" customWidth="1"/>
    <col min="9747" max="9747" width="0.875" style="5" customWidth="1"/>
    <col min="9748" max="9748" width="3" style="5" customWidth="1"/>
    <col min="9749" max="9984" width="9" style="5"/>
    <col min="9985" max="9985" width="0.875" style="5" customWidth="1"/>
    <col min="9986" max="9986" width="18.625" style="5" customWidth="1"/>
    <col min="9987" max="9987" width="0.875" style="5" customWidth="1"/>
    <col min="9988" max="9988" width="7.125" style="5" customWidth="1"/>
    <col min="9989" max="9989" width="0.875" style="5" customWidth="1"/>
    <col min="9990" max="9990" width="6.625" style="5" customWidth="1"/>
    <col min="9991" max="9991" width="0.875" style="5" customWidth="1"/>
    <col min="9992" max="9992" width="7.125" style="5" customWidth="1"/>
    <col min="9993" max="9993" width="0.875" style="5" customWidth="1"/>
    <col min="9994" max="9994" width="6.625" style="5" customWidth="1"/>
    <col min="9995" max="9995" width="0.875" style="5" customWidth="1"/>
    <col min="9996" max="9996" width="7.125" style="5" customWidth="1"/>
    <col min="9997" max="9997" width="0.875" style="5" customWidth="1"/>
    <col min="9998" max="9998" width="6.625" style="5" customWidth="1"/>
    <col min="9999" max="9999" width="0.875" style="5" customWidth="1"/>
    <col min="10000" max="10000" width="7.125" style="5" customWidth="1"/>
    <col min="10001" max="10001" width="0.875" style="5" customWidth="1"/>
    <col min="10002" max="10002" width="6.625" style="5" customWidth="1"/>
    <col min="10003" max="10003" width="0.875" style="5" customWidth="1"/>
    <col min="10004" max="10004" width="3" style="5" customWidth="1"/>
    <col min="10005" max="10240" width="9" style="5"/>
    <col min="10241" max="10241" width="0.875" style="5" customWidth="1"/>
    <col min="10242" max="10242" width="18.625" style="5" customWidth="1"/>
    <col min="10243" max="10243" width="0.875" style="5" customWidth="1"/>
    <col min="10244" max="10244" width="7.125" style="5" customWidth="1"/>
    <col min="10245" max="10245" width="0.875" style="5" customWidth="1"/>
    <col min="10246" max="10246" width="6.625" style="5" customWidth="1"/>
    <col min="10247" max="10247" width="0.875" style="5" customWidth="1"/>
    <col min="10248" max="10248" width="7.125" style="5" customWidth="1"/>
    <col min="10249" max="10249" width="0.875" style="5" customWidth="1"/>
    <col min="10250" max="10250" width="6.625" style="5" customWidth="1"/>
    <col min="10251" max="10251" width="0.875" style="5" customWidth="1"/>
    <col min="10252" max="10252" width="7.125" style="5" customWidth="1"/>
    <col min="10253" max="10253" width="0.875" style="5" customWidth="1"/>
    <col min="10254" max="10254" width="6.625" style="5" customWidth="1"/>
    <col min="10255" max="10255" width="0.875" style="5" customWidth="1"/>
    <col min="10256" max="10256" width="7.125" style="5" customWidth="1"/>
    <col min="10257" max="10257" width="0.875" style="5" customWidth="1"/>
    <col min="10258" max="10258" width="6.625" style="5" customWidth="1"/>
    <col min="10259" max="10259" width="0.875" style="5" customWidth="1"/>
    <col min="10260" max="10260" width="3" style="5" customWidth="1"/>
    <col min="10261" max="10496" width="9" style="5"/>
    <col min="10497" max="10497" width="0.875" style="5" customWidth="1"/>
    <col min="10498" max="10498" width="18.625" style="5" customWidth="1"/>
    <col min="10499" max="10499" width="0.875" style="5" customWidth="1"/>
    <col min="10500" max="10500" width="7.125" style="5" customWidth="1"/>
    <col min="10501" max="10501" width="0.875" style="5" customWidth="1"/>
    <col min="10502" max="10502" width="6.625" style="5" customWidth="1"/>
    <col min="10503" max="10503" width="0.875" style="5" customWidth="1"/>
    <col min="10504" max="10504" width="7.125" style="5" customWidth="1"/>
    <col min="10505" max="10505" width="0.875" style="5" customWidth="1"/>
    <col min="10506" max="10506" width="6.625" style="5" customWidth="1"/>
    <col min="10507" max="10507" width="0.875" style="5" customWidth="1"/>
    <col min="10508" max="10508" width="7.125" style="5" customWidth="1"/>
    <col min="10509" max="10509" width="0.875" style="5" customWidth="1"/>
    <col min="10510" max="10510" width="6.625" style="5" customWidth="1"/>
    <col min="10511" max="10511" width="0.875" style="5" customWidth="1"/>
    <col min="10512" max="10512" width="7.125" style="5" customWidth="1"/>
    <col min="10513" max="10513" width="0.875" style="5" customWidth="1"/>
    <col min="10514" max="10514" width="6.625" style="5" customWidth="1"/>
    <col min="10515" max="10515" width="0.875" style="5" customWidth="1"/>
    <col min="10516" max="10516" width="3" style="5" customWidth="1"/>
    <col min="10517" max="10752" width="9" style="5"/>
    <col min="10753" max="10753" width="0.875" style="5" customWidth="1"/>
    <col min="10754" max="10754" width="18.625" style="5" customWidth="1"/>
    <col min="10755" max="10755" width="0.875" style="5" customWidth="1"/>
    <col min="10756" max="10756" width="7.125" style="5" customWidth="1"/>
    <col min="10757" max="10757" width="0.875" style="5" customWidth="1"/>
    <col min="10758" max="10758" width="6.625" style="5" customWidth="1"/>
    <col min="10759" max="10759" width="0.875" style="5" customWidth="1"/>
    <col min="10760" max="10760" width="7.125" style="5" customWidth="1"/>
    <col min="10761" max="10761" width="0.875" style="5" customWidth="1"/>
    <col min="10762" max="10762" width="6.625" style="5" customWidth="1"/>
    <col min="10763" max="10763" width="0.875" style="5" customWidth="1"/>
    <col min="10764" max="10764" width="7.125" style="5" customWidth="1"/>
    <col min="10765" max="10765" width="0.875" style="5" customWidth="1"/>
    <col min="10766" max="10766" width="6.625" style="5" customWidth="1"/>
    <col min="10767" max="10767" width="0.875" style="5" customWidth="1"/>
    <col min="10768" max="10768" width="7.125" style="5" customWidth="1"/>
    <col min="10769" max="10769" width="0.875" style="5" customWidth="1"/>
    <col min="10770" max="10770" width="6.625" style="5" customWidth="1"/>
    <col min="10771" max="10771" width="0.875" style="5" customWidth="1"/>
    <col min="10772" max="10772" width="3" style="5" customWidth="1"/>
    <col min="10773" max="11008" width="9" style="5"/>
    <col min="11009" max="11009" width="0.875" style="5" customWidth="1"/>
    <col min="11010" max="11010" width="18.625" style="5" customWidth="1"/>
    <col min="11011" max="11011" width="0.875" style="5" customWidth="1"/>
    <col min="11012" max="11012" width="7.125" style="5" customWidth="1"/>
    <col min="11013" max="11013" width="0.875" style="5" customWidth="1"/>
    <col min="11014" max="11014" width="6.625" style="5" customWidth="1"/>
    <col min="11015" max="11015" width="0.875" style="5" customWidth="1"/>
    <col min="11016" max="11016" width="7.125" style="5" customWidth="1"/>
    <col min="11017" max="11017" width="0.875" style="5" customWidth="1"/>
    <col min="11018" max="11018" width="6.625" style="5" customWidth="1"/>
    <col min="11019" max="11019" width="0.875" style="5" customWidth="1"/>
    <col min="11020" max="11020" width="7.125" style="5" customWidth="1"/>
    <col min="11021" max="11021" width="0.875" style="5" customWidth="1"/>
    <col min="11022" max="11022" width="6.625" style="5" customWidth="1"/>
    <col min="11023" max="11023" width="0.875" style="5" customWidth="1"/>
    <col min="11024" max="11024" width="7.125" style="5" customWidth="1"/>
    <col min="11025" max="11025" width="0.875" style="5" customWidth="1"/>
    <col min="11026" max="11026" width="6.625" style="5" customWidth="1"/>
    <col min="11027" max="11027" width="0.875" style="5" customWidth="1"/>
    <col min="11028" max="11028" width="3" style="5" customWidth="1"/>
    <col min="11029" max="11264" width="9" style="5"/>
    <col min="11265" max="11265" width="0.875" style="5" customWidth="1"/>
    <col min="11266" max="11266" width="18.625" style="5" customWidth="1"/>
    <col min="11267" max="11267" width="0.875" style="5" customWidth="1"/>
    <col min="11268" max="11268" width="7.125" style="5" customWidth="1"/>
    <col min="11269" max="11269" width="0.875" style="5" customWidth="1"/>
    <col min="11270" max="11270" width="6.625" style="5" customWidth="1"/>
    <col min="11271" max="11271" width="0.875" style="5" customWidth="1"/>
    <col min="11272" max="11272" width="7.125" style="5" customWidth="1"/>
    <col min="11273" max="11273" width="0.875" style="5" customWidth="1"/>
    <col min="11274" max="11274" width="6.625" style="5" customWidth="1"/>
    <col min="11275" max="11275" width="0.875" style="5" customWidth="1"/>
    <col min="11276" max="11276" width="7.125" style="5" customWidth="1"/>
    <col min="11277" max="11277" width="0.875" style="5" customWidth="1"/>
    <col min="11278" max="11278" width="6.625" style="5" customWidth="1"/>
    <col min="11279" max="11279" width="0.875" style="5" customWidth="1"/>
    <col min="11280" max="11280" width="7.125" style="5" customWidth="1"/>
    <col min="11281" max="11281" width="0.875" style="5" customWidth="1"/>
    <col min="11282" max="11282" width="6.625" style="5" customWidth="1"/>
    <col min="11283" max="11283" width="0.875" style="5" customWidth="1"/>
    <col min="11284" max="11284" width="3" style="5" customWidth="1"/>
    <col min="11285" max="11520" width="9" style="5"/>
    <col min="11521" max="11521" width="0.875" style="5" customWidth="1"/>
    <col min="11522" max="11522" width="18.625" style="5" customWidth="1"/>
    <col min="11523" max="11523" width="0.875" style="5" customWidth="1"/>
    <col min="11524" max="11524" width="7.125" style="5" customWidth="1"/>
    <col min="11525" max="11525" width="0.875" style="5" customWidth="1"/>
    <col min="11526" max="11526" width="6.625" style="5" customWidth="1"/>
    <col min="11527" max="11527" width="0.875" style="5" customWidth="1"/>
    <col min="11528" max="11528" width="7.125" style="5" customWidth="1"/>
    <col min="11529" max="11529" width="0.875" style="5" customWidth="1"/>
    <col min="11530" max="11530" width="6.625" style="5" customWidth="1"/>
    <col min="11531" max="11531" width="0.875" style="5" customWidth="1"/>
    <col min="11532" max="11532" width="7.125" style="5" customWidth="1"/>
    <col min="11533" max="11533" width="0.875" style="5" customWidth="1"/>
    <col min="11534" max="11534" width="6.625" style="5" customWidth="1"/>
    <col min="11535" max="11535" width="0.875" style="5" customWidth="1"/>
    <col min="11536" max="11536" width="7.125" style="5" customWidth="1"/>
    <col min="11537" max="11537" width="0.875" style="5" customWidth="1"/>
    <col min="11538" max="11538" width="6.625" style="5" customWidth="1"/>
    <col min="11539" max="11539" width="0.875" style="5" customWidth="1"/>
    <col min="11540" max="11540" width="3" style="5" customWidth="1"/>
    <col min="11541" max="11776" width="9" style="5"/>
    <col min="11777" max="11777" width="0.875" style="5" customWidth="1"/>
    <col min="11778" max="11778" width="18.625" style="5" customWidth="1"/>
    <col min="11779" max="11779" width="0.875" style="5" customWidth="1"/>
    <col min="11780" max="11780" width="7.125" style="5" customWidth="1"/>
    <col min="11781" max="11781" width="0.875" style="5" customWidth="1"/>
    <col min="11782" max="11782" width="6.625" style="5" customWidth="1"/>
    <col min="11783" max="11783" width="0.875" style="5" customWidth="1"/>
    <col min="11784" max="11784" width="7.125" style="5" customWidth="1"/>
    <col min="11785" max="11785" width="0.875" style="5" customWidth="1"/>
    <col min="11786" max="11786" width="6.625" style="5" customWidth="1"/>
    <col min="11787" max="11787" width="0.875" style="5" customWidth="1"/>
    <col min="11788" max="11788" width="7.125" style="5" customWidth="1"/>
    <col min="11789" max="11789" width="0.875" style="5" customWidth="1"/>
    <col min="11790" max="11790" width="6.625" style="5" customWidth="1"/>
    <col min="11791" max="11791" width="0.875" style="5" customWidth="1"/>
    <col min="11792" max="11792" width="7.125" style="5" customWidth="1"/>
    <col min="11793" max="11793" width="0.875" style="5" customWidth="1"/>
    <col min="11794" max="11794" width="6.625" style="5" customWidth="1"/>
    <col min="11795" max="11795" width="0.875" style="5" customWidth="1"/>
    <col min="11796" max="11796" width="3" style="5" customWidth="1"/>
    <col min="11797" max="12032" width="9" style="5"/>
    <col min="12033" max="12033" width="0.875" style="5" customWidth="1"/>
    <col min="12034" max="12034" width="18.625" style="5" customWidth="1"/>
    <col min="12035" max="12035" width="0.875" style="5" customWidth="1"/>
    <col min="12036" max="12036" width="7.125" style="5" customWidth="1"/>
    <col min="12037" max="12037" width="0.875" style="5" customWidth="1"/>
    <col min="12038" max="12038" width="6.625" style="5" customWidth="1"/>
    <col min="12039" max="12039" width="0.875" style="5" customWidth="1"/>
    <col min="12040" max="12040" width="7.125" style="5" customWidth="1"/>
    <col min="12041" max="12041" width="0.875" style="5" customWidth="1"/>
    <col min="12042" max="12042" width="6.625" style="5" customWidth="1"/>
    <col min="12043" max="12043" width="0.875" style="5" customWidth="1"/>
    <col min="12044" max="12044" width="7.125" style="5" customWidth="1"/>
    <col min="12045" max="12045" width="0.875" style="5" customWidth="1"/>
    <col min="12046" max="12046" width="6.625" style="5" customWidth="1"/>
    <col min="12047" max="12047" width="0.875" style="5" customWidth="1"/>
    <col min="12048" max="12048" width="7.125" style="5" customWidth="1"/>
    <col min="12049" max="12049" width="0.875" style="5" customWidth="1"/>
    <col min="12050" max="12050" width="6.625" style="5" customWidth="1"/>
    <col min="12051" max="12051" width="0.875" style="5" customWidth="1"/>
    <col min="12052" max="12052" width="3" style="5" customWidth="1"/>
    <col min="12053" max="12288" width="9" style="5"/>
    <col min="12289" max="12289" width="0.875" style="5" customWidth="1"/>
    <col min="12290" max="12290" width="18.625" style="5" customWidth="1"/>
    <col min="12291" max="12291" width="0.875" style="5" customWidth="1"/>
    <col min="12292" max="12292" width="7.125" style="5" customWidth="1"/>
    <col min="12293" max="12293" width="0.875" style="5" customWidth="1"/>
    <col min="12294" max="12294" width="6.625" style="5" customWidth="1"/>
    <col min="12295" max="12295" width="0.875" style="5" customWidth="1"/>
    <col min="12296" max="12296" width="7.125" style="5" customWidth="1"/>
    <col min="12297" max="12297" width="0.875" style="5" customWidth="1"/>
    <col min="12298" max="12298" width="6.625" style="5" customWidth="1"/>
    <col min="12299" max="12299" width="0.875" style="5" customWidth="1"/>
    <col min="12300" max="12300" width="7.125" style="5" customWidth="1"/>
    <col min="12301" max="12301" width="0.875" style="5" customWidth="1"/>
    <col min="12302" max="12302" width="6.625" style="5" customWidth="1"/>
    <col min="12303" max="12303" width="0.875" style="5" customWidth="1"/>
    <col min="12304" max="12304" width="7.125" style="5" customWidth="1"/>
    <col min="12305" max="12305" width="0.875" style="5" customWidth="1"/>
    <col min="12306" max="12306" width="6.625" style="5" customWidth="1"/>
    <col min="12307" max="12307" width="0.875" style="5" customWidth="1"/>
    <col min="12308" max="12308" width="3" style="5" customWidth="1"/>
    <col min="12309" max="12544" width="9" style="5"/>
    <col min="12545" max="12545" width="0.875" style="5" customWidth="1"/>
    <col min="12546" max="12546" width="18.625" style="5" customWidth="1"/>
    <col min="12547" max="12547" width="0.875" style="5" customWidth="1"/>
    <col min="12548" max="12548" width="7.125" style="5" customWidth="1"/>
    <col min="12549" max="12549" width="0.875" style="5" customWidth="1"/>
    <col min="12550" max="12550" width="6.625" style="5" customWidth="1"/>
    <col min="12551" max="12551" width="0.875" style="5" customWidth="1"/>
    <col min="12552" max="12552" width="7.125" style="5" customWidth="1"/>
    <col min="12553" max="12553" width="0.875" style="5" customWidth="1"/>
    <col min="12554" max="12554" width="6.625" style="5" customWidth="1"/>
    <col min="12555" max="12555" width="0.875" style="5" customWidth="1"/>
    <col min="12556" max="12556" width="7.125" style="5" customWidth="1"/>
    <col min="12557" max="12557" width="0.875" style="5" customWidth="1"/>
    <col min="12558" max="12558" width="6.625" style="5" customWidth="1"/>
    <col min="12559" max="12559" width="0.875" style="5" customWidth="1"/>
    <col min="12560" max="12560" width="7.125" style="5" customWidth="1"/>
    <col min="12561" max="12561" width="0.875" style="5" customWidth="1"/>
    <col min="12562" max="12562" width="6.625" style="5" customWidth="1"/>
    <col min="12563" max="12563" width="0.875" style="5" customWidth="1"/>
    <col min="12564" max="12564" width="3" style="5" customWidth="1"/>
    <col min="12565" max="12800" width="9" style="5"/>
    <col min="12801" max="12801" width="0.875" style="5" customWidth="1"/>
    <col min="12802" max="12802" width="18.625" style="5" customWidth="1"/>
    <col min="12803" max="12803" width="0.875" style="5" customWidth="1"/>
    <col min="12804" max="12804" width="7.125" style="5" customWidth="1"/>
    <col min="12805" max="12805" width="0.875" style="5" customWidth="1"/>
    <col min="12806" max="12806" width="6.625" style="5" customWidth="1"/>
    <col min="12807" max="12807" width="0.875" style="5" customWidth="1"/>
    <col min="12808" max="12808" width="7.125" style="5" customWidth="1"/>
    <col min="12809" max="12809" width="0.875" style="5" customWidth="1"/>
    <col min="12810" max="12810" width="6.625" style="5" customWidth="1"/>
    <col min="12811" max="12811" width="0.875" style="5" customWidth="1"/>
    <col min="12812" max="12812" width="7.125" style="5" customWidth="1"/>
    <col min="12813" max="12813" width="0.875" style="5" customWidth="1"/>
    <col min="12814" max="12814" width="6.625" style="5" customWidth="1"/>
    <col min="12815" max="12815" width="0.875" style="5" customWidth="1"/>
    <col min="12816" max="12816" width="7.125" style="5" customWidth="1"/>
    <col min="12817" max="12817" width="0.875" style="5" customWidth="1"/>
    <col min="12818" max="12818" width="6.625" style="5" customWidth="1"/>
    <col min="12819" max="12819" width="0.875" style="5" customWidth="1"/>
    <col min="12820" max="12820" width="3" style="5" customWidth="1"/>
    <col min="12821" max="13056" width="9" style="5"/>
    <col min="13057" max="13057" width="0.875" style="5" customWidth="1"/>
    <col min="13058" max="13058" width="18.625" style="5" customWidth="1"/>
    <col min="13059" max="13059" width="0.875" style="5" customWidth="1"/>
    <col min="13060" max="13060" width="7.125" style="5" customWidth="1"/>
    <col min="13061" max="13061" width="0.875" style="5" customWidth="1"/>
    <col min="13062" max="13062" width="6.625" style="5" customWidth="1"/>
    <col min="13063" max="13063" width="0.875" style="5" customWidth="1"/>
    <col min="13064" max="13064" width="7.125" style="5" customWidth="1"/>
    <col min="13065" max="13065" width="0.875" style="5" customWidth="1"/>
    <col min="13066" max="13066" width="6.625" style="5" customWidth="1"/>
    <col min="13067" max="13067" width="0.875" style="5" customWidth="1"/>
    <col min="13068" max="13068" width="7.125" style="5" customWidth="1"/>
    <col min="13069" max="13069" width="0.875" style="5" customWidth="1"/>
    <col min="13070" max="13070" width="6.625" style="5" customWidth="1"/>
    <col min="13071" max="13071" width="0.875" style="5" customWidth="1"/>
    <col min="13072" max="13072" width="7.125" style="5" customWidth="1"/>
    <col min="13073" max="13073" width="0.875" style="5" customWidth="1"/>
    <col min="13074" max="13074" width="6.625" style="5" customWidth="1"/>
    <col min="13075" max="13075" width="0.875" style="5" customWidth="1"/>
    <col min="13076" max="13076" width="3" style="5" customWidth="1"/>
    <col min="13077" max="13312" width="9" style="5"/>
    <col min="13313" max="13313" width="0.875" style="5" customWidth="1"/>
    <col min="13314" max="13314" width="18.625" style="5" customWidth="1"/>
    <col min="13315" max="13315" width="0.875" style="5" customWidth="1"/>
    <col min="13316" max="13316" width="7.125" style="5" customWidth="1"/>
    <col min="13317" max="13317" width="0.875" style="5" customWidth="1"/>
    <col min="13318" max="13318" width="6.625" style="5" customWidth="1"/>
    <col min="13319" max="13319" width="0.875" style="5" customWidth="1"/>
    <col min="13320" max="13320" width="7.125" style="5" customWidth="1"/>
    <col min="13321" max="13321" width="0.875" style="5" customWidth="1"/>
    <col min="13322" max="13322" width="6.625" style="5" customWidth="1"/>
    <col min="13323" max="13323" width="0.875" style="5" customWidth="1"/>
    <col min="13324" max="13324" width="7.125" style="5" customWidth="1"/>
    <col min="13325" max="13325" width="0.875" style="5" customWidth="1"/>
    <col min="13326" max="13326" width="6.625" style="5" customWidth="1"/>
    <col min="13327" max="13327" width="0.875" style="5" customWidth="1"/>
    <col min="13328" max="13328" width="7.125" style="5" customWidth="1"/>
    <col min="13329" max="13329" width="0.875" style="5" customWidth="1"/>
    <col min="13330" max="13330" width="6.625" style="5" customWidth="1"/>
    <col min="13331" max="13331" width="0.875" style="5" customWidth="1"/>
    <col min="13332" max="13332" width="3" style="5" customWidth="1"/>
    <col min="13333" max="13568" width="9" style="5"/>
    <col min="13569" max="13569" width="0.875" style="5" customWidth="1"/>
    <col min="13570" max="13570" width="18.625" style="5" customWidth="1"/>
    <col min="13571" max="13571" width="0.875" style="5" customWidth="1"/>
    <col min="13572" max="13572" width="7.125" style="5" customWidth="1"/>
    <col min="13573" max="13573" width="0.875" style="5" customWidth="1"/>
    <col min="13574" max="13574" width="6.625" style="5" customWidth="1"/>
    <col min="13575" max="13575" width="0.875" style="5" customWidth="1"/>
    <col min="13576" max="13576" width="7.125" style="5" customWidth="1"/>
    <col min="13577" max="13577" width="0.875" style="5" customWidth="1"/>
    <col min="13578" max="13578" width="6.625" style="5" customWidth="1"/>
    <col min="13579" max="13579" width="0.875" style="5" customWidth="1"/>
    <col min="13580" max="13580" width="7.125" style="5" customWidth="1"/>
    <col min="13581" max="13581" width="0.875" style="5" customWidth="1"/>
    <col min="13582" max="13582" width="6.625" style="5" customWidth="1"/>
    <col min="13583" max="13583" width="0.875" style="5" customWidth="1"/>
    <col min="13584" max="13584" width="7.125" style="5" customWidth="1"/>
    <col min="13585" max="13585" width="0.875" style="5" customWidth="1"/>
    <col min="13586" max="13586" width="6.625" style="5" customWidth="1"/>
    <col min="13587" max="13587" width="0.875" style="5" customWidth="1"/>
    <col min="13588" max="13588" width="3" style="5" customWidth="1"/>
    <col min="13589" max="13824" width="9" style="5"/>
    <col min="13825" max="13825" width="0.875" style="5" customWidth="1"/>
    <col min="13826" max="13826" width="18.625" style="5" customWidth="1"/>
    <col min="13827" max="13827" width="0.875" style="5" customWidth="1"/>
    <col min="13828" max="13828" width="7.125" style="5" customWidth="1"/>
    <col min="13829" max="13829" width="0.875" style="5" customWidth="1"/>
    <col min="13830" max="13830" width="6.625" style="5" customWidth="1"/>
    <col min="13831" max="13831" width="0.875" style="5" customWidth="1"/>
    <col min="13832" max="13832" width="7.125" style="5" customWidth="1"/>
    <col min="13833" max="13833" width="0.875" style="5" customWidth="1"/>
    <col min="13834" max="13834" width="6.625" style="5" customWidth="1"/>
    <col min="13835" max="13835" width="0.875" style="5" customWidth="1"/>
    <col min="13836" max="13836" width="7.125" style="5" customWidth="1"/>
    <col min="13837" max="13837" width="0.875" style="5" customWidth="1"/>
    <col min="13838" max="13838" width="6.625" style="5" customWidth="1"/>
    <col min="13839" max="13839" width="0.875" style="5" customWidth="1"/>
    <col min="13840" max="13840" width="7.125" style="5" customWidth="1"/>
    <col min="13841" max="13841" width="0.875" style="5" customWidth="1"/>
    <col min="13842" max="13842" width="6.625" style="5" customWidth="1"/>
    <col min="13843" max="13843" width="0.875" style="5" customWidth="1"/>
    <col min="13844" max="13844" width="3" style="5" customWidth="1"/>
    <col min="13845" max="14080" width="9" style="5"/>
    <col min="14081" max="14081" width="0.875" style="5" customWidth="1"/>
    <col min="14082" max="14082" width="18.625" style="5" customWidth="1"/>
    <col min="14083" max="14083" width="0.875" style="5" customWidth="1"/>
    <col min="14084" max="14084" width="7.125" style="5" customWidth="1"/>
    <col min="14085" max="14085" width="0.875" style="5" customWidth="1"/>
    <col min="14086" max="14086" width="6.625" style="5" customWidth="1"/>
    <col min="14087" max="14087" width="0.875" style="5" customWidth="1"/>
    <col min="14088" max="14088" width="7.125" style="5" customWidth="1"/>
    <col min="14089" max="14089" width="0.875" style="5" customWidth="1"/>
    <col min="14090" max="14090" width="6.625" style="5" customWidth="1"/>
    <col min="14091" max="14091" width="0.875" style="5" customWidth="1"/>
    <col min="14092" max="14092" width="7.125" style="5" customWidth="1"/>
    <col min="14093" max="14093" width="0.875" style="5" customWidth="1"/>
    <col min="14094" max="14094" width="6.625" style="5" customWidth="1"/>
    <col min="14095" max="14095" width="0.875" style="5" customWidth="1"/>
    <col min="14096" max="14096" width="7.125" style="5" customWidth="1"/>
    <col min="14097" max="14097" width="0.875" style="5" customWidth="1"/>
    <col min="14098" max="14098" width="6.625" style="5" customWidth="1"/>
    <col min="14099" max="14099" width="0.875" style="5" customWidth="1"/>
    <col min="14100" max="14100" width="3" style="5" customWidth="1"/>
    <col min="14101" max="14336" width="9" style="5"/>
    <col min="14337" max="14337" width="0.875" style="5" customWidth="1"/>
    <col min="14338" max="14338" width="18.625" style="5" customWidth="1"/>
    <col min="14339" max="14339" width="0.875" style="5" customWidth="1"/>
    <col min="14340" max="14340" width="7.125" style="5" customWidth="1"/>
    <col min="14341" max="14341" width="0.875" style="5" customWidth="1"/>
    <col min="14342" max="14342" width="6.625" style="5" customWidth="1"/>
    <col min="14343" max="14343" width="0.875" style="5" customWidth="1"/>
    <col min="14344" max="14344" width="7.125" style="5" customWidth="1"/>
    <col min="14345" max="14345" width="0.875" style="5" customWidth="1"/>
    <col min="14346" max="14346" width="6.625" style="5" customWidth="1"/>
    <col min="14347" max="14347" width="0.875" style="5" customWidth="1"/>
    <col min="14348" max="14348" width="7.125" style="5" customWidth="1"/>
    <col min="14349" max="14349" width="0.875" style="5" customWidth="1"/>
    <col min="14350" max="14350" width="6.625" style="5" customWidth="1"/>
    <col min="14351" max="14351" width="0.875" style="5" customWidth="1"/>
    <col min="14352" max="14352" width="7.125" style="5" customWidth="1"/>
    <col min="14353" max="14353" width="0.875" style="5" customWidth="1"/>
    <col min="14354" max="14354" width="6.625" style="5" customWidth="1"/>
    <col min="14355" max="14355" width="0.875" style="5" customWidth="1"/>
    <col min="14356" max="14356" width="3" style="5" customWidth="1"/>
    <col min="14357" max="14592" width="9" style="5"/>
    <col min="14593" max="14593" width="0.875" style="5" customWidth="1"/>
    <col min="14594" max="14594" width="18.625" style="5" customWidth="1"/>
    <col min="14595" max="14595" width="0.875" style="5" customWidth="1"/>
    <col min="14596" max="14596" width="7.125" style="5" customWidth="1"/>
    <col min="14597" max="14597" width="0.875" style="5" customWidth="1"/>
    <col min="14598" max="14598" width="6.625" style="5" customWidth="1"/>
    <col min="14599" max="14599" width="0.875" style="5" customWidth="1"/>
    <col min="14600" max="14600" width="7.125" style="5" customWidth="1"/>
    <col min="14601" max="14601" width="0.875" style="5" customWidth="1"/>
    <col min="14602" max="14602" width="6.625" style="5" customWidth="1"/>
    <col min="14603" max="14603" width="0.875" style="5" customWidth="1"/>
    <col min="14604" max="14604" width="7.125" style="5" customWidth="1"/>
    <col min="14605" max="14605" width="0.875" style="5" customWidth="1"/>
    <col min="14606" max="14606" width="6.625" style="5" customWidth="1"/>
    <col min="14607" max="14607" width="0.875" style="5" customWidth="1"/>
    <col min="14608" max="14608" width="7.125" style="5" customWidth="1"/>
    <col min="14609" max="14609" width="0.875" style="5" customWidth="1"/>
    <col min="14610" max="14610" width="6.625" style="5" customWidth="1"/>
    <col min="14611" max="14611" width="0.875" style="5" customWidth="1"/>
    <col min="14612" max="14612" width="3" style="5" customWidth="1"/>
    <col min="14613" max="14848" width="9" style="5"/>
    <col min="14849" max="14849" width="0.875" style="5" customWidth="1"/>
    <col min="14850" max="14850" width="18.625" style="5" customWidth="1"/>
    <col min="14851" max="14851" width="0.875" style="5" customWidth="1"/>
    <col min="14852" max="14852" width="7.125" style="5" customWidth="1"/>
    <col min="14853" max="14853" width="0.875" style="5" customWidth="1"/>
    <col min="14854" max="14854" width="6.625" style="5" customWidth="1"/>
    <col min="14855" max="14855" width="0.875" style="5" customWidth="1"/>
    <col min="14856" max="14856" width="7.125" style="5" customWidth="1"/>
    <col min="14857" max="14857" width="0.875" style="5" customWidth="1"/>
    <col min="14858" max="14858" width="6.625" style="5" customWidth="1"/>
    <col min="14859" max="14859" width="0.875" style="5" customWidth="1"/>
    <col min="14860" max="14860" width="7.125" style="5" customWidth="1"/>
    <col min="14861" max="14861" width="0.875" style="5" customWidth="1"/>
    <col min="14862" max="14862" width="6.625" style="5" customWidth="1"/>
    <col min="14863" max="14863" width="0.875" style="5" customWidth="1"/>
    <col min="14864" max="14864" width="7.125" style="5" customWidth="1"/>
    <col min="14865" max="14865" width="0.875" style="5" customWidth="1"/>
    <col min="14866" max="14866" width="6.625" style="5" customWidth="1"/>
    <col min="14867" max="14867" width="0.875" style="5" customWidth="1"/>
    <col min="14868" max="14868" width="3" style="5" customWidth="1"/>
    <col min="14869" max="15104" width="9" style="5"/>
    <col min="15105" max="15105" width="0.875" style="5" customWidth="1"/>
    <col min="15106" max="15106" width="18.625" style="5" customWidth="1"/>
    <col min="15107" max="15107" width="0.875" style="5" customWidth="1"/>
    <col min="15108" max="15108" width="7.125" style="5" customWidth="1"/>
    <col min="15109" max="15109" width="0.875" style="5" customWidth="1"/>
    <col min="15110" max="15110" width="6.625" style="5" customWidth="1"/>
    <col min="15111" max="15111" width="0.875" style="5" customWidth="1"/>
    <col min="15112" max="15112" width="7.125" style="5" customWidth="1"/>
    <col min="15113" max="15113" width="0.875" style="5" customWidth="1"/>
    <col min="15114" max="15114" width="6.625" style="5" customWidth="1"/>
    <col min="15115" max="15115" width="0.875" style="5" customWidth="1"/>
    <col min="15116" max="15116" width="7.125" style="5" customWidth="1"/>
    <col min="15117" max="15117" width="0.875" style="5" customWidth="1"/>
    <col min="15118" max="15118" width="6.625" style="5" customWidth="1"/>
    <col min="15119" max="15119" width="0.875" style="5" customWidth="1"/>
    <col min="15120" max="15120" width="7.125" style="5" customWidth="1"/>
    <col min="15121" max="15121" width="0.875" style="5" customWidth="1"/>
    <col min="15122" max="15122" width="6.625" style="5" customWidth="1"/>
    <col min="15123" max="15123" width="0.875" style="5" customWidth="1"/>
    <col min="15124" max="15124" width="3" style="5" customWidth="1"/>
    <col min="15125" max="15360" width="9" style="5"/>
    <col min="15361" max="15361" width="0.875" style="5" customWidth="1"/>
    <col min="15362" max="15362" width="18.625" style="5" customWidth="1"/>
    <col min="15363" max="15363" width="0.875" style="5" customWidth="1"/>
    <col min="15364" max="15364" width="7.125" style="5" customWidth="1"/>
    <col min="15365" max="15365" width="0.875" style="5" customWidth="1"/>
    <col min="15366" max="15366" width="6.625" style="5" customWidth="1"/>
    <col min="15367" max="15367" width="0.875" style="5" customWidth="1"/>
    <col min="15368" max="15368" width="7.125" style="5" customWidth="1"/>
    <col min="15369" max="15369" width="0.875" style="5" customWidth="1"/>
    <col min="15370" max="15370" width="6.625" style="5" customWidth="1"/>
    <col min="15371" max="15371" width="0.875" style="5" customWidth="1"/>
    <col min="15372" max="15372" width="7.125" style="5" customWidth="1"/>
    <col min="15373" max="15373" width="0.875" style="5" customWidth="1"/>
    <col min="15374" max="15374" width="6.625" style="5" customWidth="1"/>
    <col min="15375" max="15375" width="0.875" style="5" customWidth="1"/>
    <col min="15376" max="15376" width="7.125" style="5" customWidth="1"/>
    <col min="15377" max="15377" width="0.875" style="5" customWidth="1"/>
    <col min="15378" max="15378" width="6.625" style="5" customWidth="1"/>
    <col min="15379" max="15379" width="0.875" style="5" customWidth="1"/>
    <col min="15380" max="15380" width="3" style="5" customWidth="1"/>
    <col min="15381" max="15616" width="9" style="5"/>
    <col min="15617" max="15617" width="0.875" style="5" customWidth="1"/>
    <col min="15618" max="15618" width="18.625" style="5" customWidth="1"/>
    <col min="15619" max="15619" width="0.875" style="5" customWidth="1"/>
    <col min="15620" max="15620" width="7.125" style="5" customWidth="1"/>
    <col min="15621" max="15621" width="0.875" style="5" customWidth="1"/>
    <col min="15622" max="15622" width="6.625" style="5" customWidth="1"/>
    <col min="15623" max="15623" width="0.875" style="5" customWidth="1"/>
    <col min="15624" max="15624" width="7.125" style="5" customWidth="1"/>
    <col min="15625" max="15625" width="0.875" style="5" customWidth="1"/>
    <col min="15626" max="15626" width="6.625" style="5" customWidth="1"/>
    <col min="15627" max="15627" width="0.875" style="5" customWidth="1"/>
    <col min="15628" max="15628" width="7.125" style="5" customWidth="1"/>
    <col min="15629" max="15629" width="0.875" style="5" customWidth="1"/>
    <col min="15630" max="15630" width="6.625" style="5" customWidth="1"/>
    <col min="15631" max="15631" width="0.875" style="5" customWidth="1"/>
    <col min="15632" max="15632" width="7.125" style="5" customWidth="1"/>
    <col min="15633" max="15633" width="0.875" style="5" customWidth="1"/>
    <col min="15634" max="15634" width="6.625" style="5" customWidth="1"/>
    <col min="15635" max="15635" width="0.875" style="5" customWidth="1"/>
    <col min="15636" max="15636" width="3" style="5" customWidth="1"/>
    <col min="15637" max="15872" width="9" style="5"/>
    <col min="15873" max="15873" width="0.875" style="5" customWidth="1"/>
    <col min="15874" max="15874" width="18.625" style="5" customWidth="1"/>
    <col min="15875" max="15875" width="0.875" style="5" customWidth="1"/>
    <col min="15876" max="15876" width="7.125" style="5" customWidth="1"/>
    <col min="15877" max="15877" width="0.875" style="5" customWidth="1"/>
    <col min="15878" max="15878" width="6.625" style="5" customWidth="1"/>
    <col min="15879" max="15879" width="0.875" style="5" customWidth="1"/>
    <col min="15880" max="15880" width="7.125" style="5" customWidth="1"/>
    <col min="15881" max="15881" width="0.875" style="5" customWidth="1"/>
    <col min="15882" max="15882" width="6.625" style="5" customWidth="1"/>
    <col min="15883" max="15883" width="0.875" style="5" customWidth="1"/>
    <col min="15884" max="15884" width="7.125" style="5" customWidth="1"/>
    <col min="15885" max="15885" width="0.875" style="5" customWidth="1"/>
    <col min="15886" max="15886" width="6.625" style="5" customWidth="1"/>
    <col min="15887" max="15887" width="0.875" style="5" customWidth="1"/>
    <col min="15888" max="15888" width="7.125" style="5" customWidth="1"/>
    <col min="15889" max="15889" width="0.875" style="5" customWidth="1"/>
    <col min="15890" max="15890" width="6.625" style="5" customWidth="1"/>
    <col min="15891" max="15891" width="0.875" style="5" customWidth="1"/>
    <col min="15892" max="15892" width="3" style="5" customWidth="1"/>
    <col min="15893" max="16128" width="9" style="5"/>
    <col min="16129" max="16129" width="0.875" style="5" customWidth="1"/>
    <col min="16130" max="16130" width="18.625" style="5" customWidth="1"/>
    <col min="16131" max="16131" width="0.875" style="5" customWidth="1"/>
    <col min="16132" max="16132" width="7.125" style="5" customWidth="1"/>
    <col min="16133" max="16133" width="0.875" style="5" customWidth="1"/>
    <col min="16134" max="16134" width="6.625" style="5" customWidth="1"/>
    <col min="16135" max="16135" width="0.875" style="5" customWidth="1"/>
    <col min="16136" max="16136" width="7.125" style="5" customWidth="1"/>
    <col min="16137" max="16137" width="0.875" style="5" customWidth="1"/>
    <col min="16138" max="16138" width="6.625" style="5" customWidth="1"/>
    <col min="16139" max="16139" width="0.875" style="5" customWidth="1"/>
    <col min="16140" max="16140" width="7.125" style="5" customWidth="1"/>
    <col min="16141" max="16141" width="0.875" style="5" customWidth="1"/>
    <col min="16142" max="16142" width="6.625" style="5" customWidth="1"/>
    <col min="16143" max="16143" width="0.875" style="5" customWidth="1"/>
    <col min="16144" max="16144" width="7.125" style="5" customWidth="1"/>
    <col min="16145" max="16145" width="0.875" style="5" customWidth="1"/>
    <col min="16146" max="16146" width="6.625" style="5" customWidth="1"/>
    <col min="16147" max="16147" width="0.875" style="5" customWidth="1"/>
    <col min="16148" max="16148" width="3" style="5" customWidth="1"/>
    <col min="16149" max="16384" width="9" style="5"/>
  </cols>
  <sheetData>
    <row r="1" spans="1:22" ht="14.25" customHeight="1" x14ac:dyDescent="0.4">
      <c r="A1" s="1" t="s">
        <v>583</v>
      </c>
      <c r="B1" s="43"/>
      <c r="C1" s="43"/>
      <c r="L1" s="486"/>
      <c r="M1" s="486"/>
      <c r="N1" s="486"/>
      <c r="O1" s="486"/>
      <c r="T1" s="3"/>
    </row>
    <row r="2" spans="1:22" ht="15" customHeight="1" x14ac:dyDescent="0.4">
      <c r="B2" s="880"/>
      <c r="C2" s="880"/>
      <c r="L2" s="486"/>
      <c r="M2" s="486"/>
      <c r="N2" s="486"/>
      <c r="O2" s="486"/>
      <c r="T2" s="3"/>
    </row>
    <row r="3" spans="1:22" ht="9.75" customHeight="1" x14ac:dyDescent="0.4">
      <c r="B3" s="3"/>
      <c r="C3" s="3"/>
      <c r="H3" s="5"/>
      <c r="I3" s="5"/>
      <c r="J3" s="5"/>
      <c r="K3" s="5"/>
      <c r="L3" s="3"/>
      <c r="M3" s="3"/>
      <c r="N3" s="3"/>
      <c r="O3" s="3"/>
      <c r="S3" s="7" t="s">
        <v>584</v>
      </c>
      <c r="T3" s="3"/>
    </row>
    <row r="4" spans="1:22" ht="2.1" customHeight="1" thickBot="1" x14ac:dyDescent="0.45">
      <c r="B4" s="3"/>
      <c r="C4" s="3"/>
      <c r="H4" s="5"/>
      <c r="I4" s="5"/>
      <c r="J4" s="5"/>
      <c r="K4" s="5"/>
      <c r="L4" s="3"/>
      <c r="M4" s="3"/>
      <c r="N4" s="3"/>
      <c r="O4" s="3"/>
      <c r="S4" s="7"/>
      <c r="T4" s="3"/>
    </row>
    <row r="5" spans="1:22" ht="15" customHeight="1" x14ac:dyDescent="0.4">
      <c r="A5" s="8"/>
      <c r="B5" s="414" t="s">
        <v>3</v>
      </c>
      <c r="C5" s="414"/>
      <c r="D5" s="1138" t="s">
        <v>585</v>
      </c>
      <c r="E5" s="1011"/>
      <c r="F5" s="1011"/>
      <c r="G5" s="1012"/>
      <c r="H5" s="943">
        <v>31</v>
      </c>
      <c r="I5" s="945"/>
      <c r="J5" s="945"/>
      <c r="K5" s="1083"/>
      <c r="L5" s="946" t="s">
        <v>586</v>
      </c>
      <c r="M5" s="947"/>
      <c r="N5" s="947"/>
      <c r="O5" s="1049"/>
      <c r="P5" s="945" t="s">
        <v>587</v>
      </c>
      <c r="Q5" s="945"/>
      <c r="R5" s="945"/>
      <c r="S5" s="945"/>
      <c r="T5" s="3"/>
    </row>
    <row r="6" spans="1:22" ht="15" customHeight="1" x14ac:dyDescent="0.4">
      <c r="A6" s="10"/>
      <c r="B6" s="49" t="s">
        <v>588</v>
      </c>
      <c r="C6" s="49"/>
      <c r="D6" s="881"/>
      <c r="E6" s="48"/>
      <c r="F6" s="1026" t="s">
        <v>589</v>
      </c>
      <c r="G6" s="1139"/>
      <c r="H6" s="882"/>
      <c r="I6" s="10"/>
      <c r="J6" s="1140" t="s">
        <v>589</v>
      </c>
      <c r="K6" s="1141"/>
      <c r="L6" s="883"/>
      <c r="M6" s="884"/>
      <c r="N6" s="1142" t="s">
        <v>589</v>
      </c>
      <c r="O6" s="1143"/>
      <c r="P6" s="10"/>
      <c r="Q6" s="10"/>
      <c r="R6" s="1140" t="s">
        <v>589</v>
      </c>
      <c r="S6" s="1144"/>
      <c r="T6" s="3"/>
    </row>
    <row r="7" spans="1:22" ht="3" customHeight="1" x14ac:dyDescent="0.4">
      <c r="B7" s="47"/>
      <c r="C7" s="47"/>
      <c r="D7" s="16"/>
      <c r="F7" s="16"/>
      <c r="G7" s="234"/>
      <c r="H7" s="18"/>
      <c r="I7" s="5"/>
      <c r="J7" s="18"/>
      <c r="K7" s="319"/>
      <c r="L7" s="37"/>
      <c r="M7" s="63"/>
      <c r="N7" s="37"/>
      <c r="O7" s="150"/>
      <c r="P7" s="5"/>
      <c r="Q7" s="5"/>
      <c r="R7" s="18"/>
      <c r="S7" s="5"/>
      <c r="T7" s="3"/>
    </row>
    <row r="8" spans="1:22" ht="21.95" customHeight="1" x14ac:dyDescent="0.4">
      <c r="B8" s="880" t="s">
        <v>590</v>
      </c>
      <c r="C8" s="880"/>
      <c r="D8" s="885" t="s">
        <v>37</v>
      </c>
      <c r="E8" s="7"/>
      <c r="F8" s="885" t="s">
        <v>37</v>
      </c>
      <c r="G8" s="886"/>
      <c r="H8" s="583" t="s">
        <v>37</v>
      </c>
      <c r="I8" s="52"/>
      <c r="J8" s="583" t="s">
        <v>591</v>
      </c>
      <c r="K8" s="887"/>
      <c r="L8" s="585" t="s">
        <v>591</v>
      </c>
      <c r="M8" s="888"/>
      <c r="N8" s="585" t="s">
        <v>591</v>
      </c>
      <c r="O8" s="889"/>
      <c r="P8" s="890">
        <v>11305.9</v>
      </c>
      <c r="Q8" s="890"/>
      <c r="R8" s="24">
        <f t="shared" ref="R8:R20" si="0">ROUND(P8/P$21*100,1)</f>
        <v>18.3</v>
      </c>
      <c r="S8" s="5"/>
      <c r="T8" s="3"/>
      <c r="U8" s="891"/>
    </row>
    <row r="9" spans="1:22" ht="21.95" customHeight="1" x14ac:dyDescent="0.4">
      <c r="B9" s="880" t="s">
        <v>592</v>
      </c>
      <c r="C9" s="880"/>
      <c r="D9" s="885" t="s">
        <v>37</v>
      </c>
      <c r="E9" s="892"/>
      <c r="F9" s="885" t="s">
        <v>37</v>
      </c>
      <c r="G9" s="886"/>
      <c r="H9" s="583" t="s">
        <v>37</v>
      </c>
      <c r="I9" s="890"/>
      <c r="J9" s="583" t="s">
        <v>591</v>
      </c>
      <c r="K9" s="887"/>
      <c r="L9" s="585" t="s">
        <v>591</v>
      </c>
      <c r="M9" s="893"/>
      <c r="N9" s="585" t="s">
        <v>591</v>
      </c>
      <c r="O9" s="889"/>
      <c r="P9" s="890">
        <v>575.20000000000005</v>
      </c>
      <c r="Q9" s="890"/>
      <c r="R9" s="24">
        <f t="shared" si="0"/>
        <v>0.9</v>
      </c>
      <c r="S9" s="5"/>
      <c r="T9" s="3"/>
    </row>
    <row r="10" spans="1:22" ht="21.95" customHeight="1" x14ac:dyDescent="0.4">
      <c r="B10" s="880" t="s">
        <v>593</v>
      </c>
      <c r="C10" s="880"/>
      <c r="D10" s="885" t="s">
        <v>37</v>
      </c>
      <c r="E10" s="892"/>
      <c r="F10" s="885" t="s">
        <v>37</v>
      </c>
      <c r="G10" s="886"/>
      <c r="H10" s="583" t="s">
        <v>37</v>
      </c>
      <c r="I10" s="890"/>
      <c r="J10" s="583" t="s">
        <v>591</v>
      </c>
      <c r="K10" s="887"/>
      <c r="L10" s="585" t="s">
        <v>591</v>
      </c>
      <c r="M10" s="893"/>
      <c r="N10" s="585" t="s">
        <v>591</v>
      </c>
      <c r="O10" s="889"/>
      <c r="P10" s="890">
        <v>10361.1</v>
      </c>
      <c r="Q10" s="890"/>
      <c r="R10" s="24">
        <f t="shared" si="0"/>
        <v>16.8</v>
      </c>
      <c r="S10" s="5"/>
      <c r="T10" s="3"/>
    </row>
    <row r="11" spans="1:22" ht="21.95" customHeight="1" x14ac:dyDescent="0.4">
      <c r="B11" s="880" t="s">
        <v>594</v>
      </c>
      <c r="C11" s="880"/>
      <c r="D11" s="885" t="s">
        <v>37</v>
      </c>
      <c r="E11" s="892"/>
      <c r="F11" s="885" t="s">
        <v>37</v>
      </c>
      <c r="G11" s="886"/>
      <c r="H11" s="583" t="s">
        <v>37</v>
      </c>
      <c r="I11" s="890"/>
      <c r="J11" s="583" t="s">
        <v>591</v>
      </c>
      <c r="K11" s="887"/>
      <c r="L11" s="585" t="s">
        <v>591</v>
      </c>
      <c r="M11" s="893"/>
      <c r="N11" s="585" t="s">
        <v>591</v>
      </c>
      <c r="O11" s="889"/>
      <c r="P11" s="890">
        <v>1067.2</v>
      </c>
      <c r="Q11" s="890"/>
      <c r="R11" s="24">
        <f t="shared" si="0"/>
        <v>1.7</v>
      </c>
      <c r="S11" s="5"/>
      <c r="T11" s="3"/>
    </row>
    <row r="12" spans="1:22" ht="21.95" customHeight="1" x14ac:dyDescent="0.4">
      <c r="B12" s="880" t="s">
        <v>595</v>
      </c>
      <c r="C12" s="880"/>
      <c r="D12" s="22">
        <v>367.3</v>
      </c>
      <c r="E12" s="892"/>
      <c r="F12" s="22">
        <v>31.6</v>
      </c>
      <c r="G12" s="886"/>
      <c r="H12" s="24">
        <v>367.3</v>
      </c>
      <c r="I12" s="890"/>
      <c r="J12" s="24">
        <v>31.6</v>
      </c>
      <c r="K12" s="887"/>
      <c r="L12" s="39">
        <v>367.3</v>
      </c>
      <c r="M12" s="893"/>
      <c r="N12" s="39">
        <f>ROUND(L12/L$21*100,1)</f>
        <v>31.6</v>
      </c>
      <c r="O12" s="889"/>
      <c r="P12" s="890">
        <v>9475.2999999999993</v>
      </c>
      <c r="Q12" s="890"/>
      <c r="R12" s="24">
        <f t="shared" si="0"/>
        <v>15.3</v>
      </c>
      <c r="S12" s="5"/>
      <c r="T12" s="3"/>
    </row>
    <row r="13" spans="1:22" ht="21.95" customHeight="1" x14ac:dyDescent="0.4">
      <c r="B13" s="880" t="s">
        <v>596</v>
      </c>
      <c r="C13" s="880"/>
      <c r="D13" s="22">
        <v>84.1</v>
      </c>
      <c r="E13" s="892"/>
      <c r="F13" s="22">
        <v>7.2</v>
      </c>
      <c r="G13" s="886"/>
      <c r="H13" s="24">
        <v>84.1</v>
      </c>
      <c r="I13" s="890"/>
      <c r="J13" s="24">
        <v>7.2</v>
      </c>
      <c r="K13" s="887"/>
      <c r="L13" s="39">
        <v>84.1</v>
      </c>
      <c r="M13" s="893"/>
      <c r="N13" s="39">
        <f>ROUND(L13/L$21*100,1)</f>
        <v>7.2</v>
      </c>
      <c r="O13" s="889"/>
      <c r="P13" s="890">
        <v>1174</v>
      </c>
      <c r="Q13" s="890"/>
      <c r="R13" s="24">
        <f t="shared" si="0"/>
        <v>1.9</v>
      </c>
      <c r="S13" s="5"/>
      <c r="T13" s="3"/>
    </row>
    <row r="14" spans="1:22" ht="21.95" customHeight="1" x14ac:dyDescent="0.4">
      <c r="B14" s="880" t="s">
        <v>597</v>
      </c>
      <c r="C14" s="880"/>
      <c r="D14" s="885" t="s">
        <v>37</v>
      </c>
      <c r="E14" s="892"/>
      <c r="F14" s="885" t="s">
        <v>37</v>
      </c>
      <c r="G14" s="886"/>
      <c r="H14" s="583" t="s">
        <v>37</v>
      </c>
      <c r="I14" s="890"/>
      <c r="J14" s="583" t="s">
        <v>591</v>
      </c>
      <c r="K14" s="887"/>
      <c r="L14" s="585" t="s">
        <v>591</v>
      </c>
      <c r="M14" s="893"/>
      <c r="N14" s="585" t="s">
        <v>591</v>
      </c>
      <c r="O14" s="889"/>
      <c r="P14" s="890">
        <v>471.8</v>
      </c>
      <c r="Q14" s="890"/>
      <c r="R14" s="24">
        <f t="shared" si="0"/>
        <v>0.8</v>
      </c>
      <c r="S14" s="5"/>
      <c r="T14" s="3"/>
    </row>
    <row r="15" spans="1:22" ht="21.95" customHeight="1" x14ac:dyDescent="0.4">
      <c r="B15" s="880" t="s">
        <v>598</v>
      </c>
      <c r="C15" s="880"/>
      <c r="D15" s="885" t="s">
        <v>37</v>
      </c>
      <c r="E15" s="892"/>
      <c r="F15" s="885" t="s">
        <v>37</v>
      </c>
      <c r="G15" s="886"/>
      <c r="H15" s="583" t="s">
        <v>37</v>
      </c>
      <c r="I15" s="890"/>
      <c r="J15" s="583" t="s">
        <v>591</v>
      </c>
      <c r="K15" s="887"/>
      <c r="L15" s="585" t="s">
        <v>591</v>
      </c>
      <c r="M15" s="893"/>
      <c r="N15" s="585" t="s">
        <v>591</v>
      </c>
      <c r="O15" s="889"/>
      <c r="P15" s="890">
        <v>4223.8</v>
      </c>
      <c r="Q15" s="890"/>
      <c r="R15" s="24">
        <f t="shared" si="0"/>
        <v>6.8</v>
      </c>
      <c r="S15" s="5"/>
      <c r="T15" s="3"/>
    </row>
    <row r="16" spans="1:22" ht="21.95" customHeight="1" x14ac:dyDescent="0.4">
      <c r="B16" s="880" t="s">
        <v>599</v>
      </c>
      <c r="C16" s="880"/>
      <c r="D16" s="22">
        <v>712.6</v>
      </c>
      <c r="E16" s="892"/>
      <c r="F16" s="22">
        <v>61.2</v>
      </c>
      <c r="G16" s="886"/>
      <c r="H16" s="24">
        <v>712.6</v>
      </c>
      <c r="I16" s="890"/>
      <c r="J16" s="24">
        <v>61.2</v>
      </c>
      <c r="K16" s="887"/>
      <c r="L16" s="39">
        <v>712.6</v>
      </c>
      <c r="M16" s="893"/>
      <c r="N16" s="39">
        <f>ROUND(L16/L$21*100,1)</f>
        <v>61.2</v>
      </c>
      <c r="O16" s="889"/>
      <c r="P16" s="890">
        <v>6457</v>
      </c>
      <c r="Q16" s="890"/>
      <c r="R16" s="24">
        <f t="shared" si="0"/>
        <v>10.5</v>
      </c>
      <c r="S16" s="5"/>
      <c r="T16" s="3"/>
      <c r="V16" s="891"/>
    </row>
    <row r="17" spans="1:21" ht="21.95" customHeight="1" x14ac:dyDescent="0.4">
      <c r="B17" s="880" t="s">
        <v>600</v>
      </c>
      <c r="C17" s="880"/>
      <c r="D17" s="885" t="s">
        <v>37</v>
      </c>
      <c r="E17" s="892"/>
      <c r="F17" s="885" t="s">
        <v>37</v>
      </c>
      <c r="G17" s="886"/>
      <c r="H17" s="583" t="s">
        <v>37</v>
      </c>
      <c r="I17" s="890"/>
      <c r="J17" s="583" t="s">
        <v>591</v>
      </c>
      <c r="K17" s="887"/>
      <c r="L17" s="585" t="s">
        <v>591</v>
      </c>
      <c r="M17" s="893"/>
      <c r="N17" s="585" t="s">
        <v>591</v>
      </c>
      <c r="O17" s="889"/>
      <c r="P17" s="890">
        <v>10859.5</v>
      </c>
      <c r="Q17" s="890"/>
      <c r="R17" s="24">
        <f t="shared" si="0"/>
        <v>17.600000000000001</v>
      </c>
      <c r="S17" s="5"/>
      <c r="T17" s="3"/>
      <c r="U17" s="891"/>
    </row>
    <row r="18" spans="1:21" ht="21.95" customHeight="1" x14ac:dyDescent="0.4">
      <c r="B18" s="880" t="s">
        <v>601</v>
      </c>
      <c r="C18" s="880"/>
      <c r="D18" s="885" t="s">
        <v>37</v>
      </c>
      <c r="E18" s="892"/>
      <c r="F18" s="885" t="s">
        <v>37</v>
      </c>
      <c r="G18" s="886"/>
      <c r="H18" s="583" t="s">
        <v>37</v>
      </c>
      <c r="I18" s="890"/>
      <c r="J18" s="583" t="s">
        <v>591</v>
      </c>
      <c r="K18" s="887"/>
      <c r="L18" s="585" t="s">
        <v>591</v>
      </c>
      <c r="M18" s="893"/>
      <c r="N18" s="585" t="s">
        <v>591</v>
      </c>
      <c r="O18" s="889"/>
      <c r="P18" s="890">
        <v>1225.0999999999999</v>
      </c>
      <c r="Q18" s="890"/>
      <c r="R18" s="24">
        <f t="shared" si="0"/>
        <v>2</v>
      </c>
      <c r="S18" s="5"/>
      <c r="T18" s="3"/>
    </row>
    <row r="19" spans="1:21" ht="21.95" customHeight="1" x14ac:dyDescent="0.4">
      <c r="B19" s="880" t="s">
        <v>602</v>
      </c>
      <c r="C19" s="880"/>
      <c r="D19" s="885" t="s">
        <v>37</v>
      </c>
      <c r="E19" s="892"/>
      <c r="F19" s="885" t="s">
        <v>37</v>
      </c>
      <c r="G19" s="886"/>
      <c r="H19" s="583" t="s">
        <v>37</v>
      </c>
      <c r="I19" s="890"/>
      <c r="J19" s="583" t="s">
        <v>591</v>
      </c>
      <c r="K19" s="887"/>
      <c r="L19" s="585" t="s">
        <v>591</v>
      </c>
      <c r="M19" s="893"/>
      <c r="N19" s="585" t="s">
        <v>591</v>
      </c>
      <c r="O19" s="889"/>
      <c r="P19" s="890">
        <v>1018.5</v>
      </c>
      <c r="Q19" s="890"/>
      <c r="R19" s="24">
        <f t="shared" si="0"/>
        <v>1.6</v>
      </c>
      <c r="S19" s="5"/>
      <c r="T19" s="3"/>
      <c r="U19" s="891"/>
    </row>
    <row r="20" spans="1:21" ht="21.95" customHeight="1" x14ac:dyDescent="0.4">
      <c r="B20" s="880" t="s">
        <v>603</v>
      </c>
      <c r="C20" s="880"/>
      <c r="D20" s="885" t="s">
        <v>37</v>
      </c>
      <c r="E20" s="892"/>
      <c r="F20" s="885" t="s">
        <v>37</v>
      </c>
      <c r="G20" s="886"/>
      <c r="H20" s="583" t="s">
        <v>37</v>
      </c>
      <c r="I20" s="890"/>
      <c r="J20" s="583" t="s">
        <v>591</v>
      </c>
      <c r="K20" s="887"/>
      <c r="L20" s="585" t="s">
        <v>591</v>
      </c>
      <c r="M20" s="893"/>
      <c r="N20" s="585" t="s">
        <v>591</v>
      </c>
      <c r="O20" s="889"/>
      <c r="P20" s="890">
        <v>3557.6</v>
      </c>
      <c r="Q20" s="890"/>
      <c r="R20" s="24">
        <f t="shared" si="0"/>
        <v>5.8</v>
      </c>
      <c r="S20" s="5"/>
      <c r="T20" s="3"/>
      <c r="U20" s="891"/>
    </row>
    <row r="21" spans="1:21" ht="26.1" customHeight="1" x14ac:dyDescent="0.4">
      <c r="B21" s="880" t="s">
        <v>289</v>
      </c>
      <c r="C21" s="880"/>
      <c r="D21" s="22">
        <v>1164</v>
      </c>
      <c r="E21" s="892"/>
      <c r="F21" s="22">
        <v>100</v>
      </c>
      <c r="G21" s="886"/>
      <c r="H21" s="24">
        <v>1164</v>
      </c>
      <c r="I21" s="890"/>
      <c r="J21" s="24">
        <v>100</v>
      </c>
      <c r="K21" s="887"/>
      <c r="L21" s="39">
        <f>SUM(L8:L20)</f>
        <v>1164</v>
      </c>
      <c r="M21" s="893"/>
      <c r="N21" s="39">
        <v>100</v>
      </c>
      <c r="O21" s="889"/>
      <c r="P21" s="890">
        <f>SUM(P8:P20)</f>
        <v>61772</v>
      </c>
      <c r="Q21" s="890"/>
      <c r="R21" s="24">
        <f>ROUND(SUM(R8:R20),0)</f>
        <v>100</v>
      </c>
      <c r="S21" s="5"/>
      <c r="T21" s="3"/>
    </row>
    <row r="22" spans="1:21" ht="3" customHeight="1" thickBot="1" x14ac:dyDescent="0.45">
      <c r="A22" s="27"/>
      <c r="B22" s="436"/>
      <c r="C22" s="436"/>
      <c r="D22" s="28"/>
      <c r="E22" s="70"/>
      <c r="F22" s="28"/>
      <c r="G22" s="894"/>
      <c r="H22" s="33"/>
      <c r="I22" s="27"/>
      <c r="J22" s="33"/>
      <c r="K22" s="257"/>
      <c r="L22" s="41"/>
      <c r="M22" s="167"/>
      <c r="N22" s="41"/>
      <c r="O22" s="895"/>
      <c r="P22" s="27"/>
      <c r="Q22" s="27"/>
      <c r="R22" s="33"/>
      <c r="S22" s="27"/>
      <c r="T22" s="3"/>
    </row>
    <row r="23" spans="1:21" ht="2.1" customHeight="1" x14ac:dyDescent="0.4">
      <c r="B23" s="880"/>
      <c r="C23" s="880"/>
      <c r="L23" s="486"/>
      <c r="M23" s="486"/>
      <c r="N23" s="486"/>
      <c r="O23" s="486"/>
      <c r="T23" s="3"/>
    </row>
    <row r="24" spans="1:21" ht="10.5" customHeight="1" x14ac:dyDescent="0.4">
      <c r="A24" s="53" t="s">
        <v>117</v>
      </c>
      <c r="B24" s="3"/>
      <c r="C24" s="78"/>
      <c r="H24" s="5"/>
      <c r="I24" s="5"/>
      <c r="J24" s="5"/>
      <c r="K24" s="5"/>
      <c r="L24" s="3"/>
      <c r="M24" s="3"/>
      <c r="N24" s="3"/>
      <c r="O24" s="3"/>
      <c r="T24" s="3"/>
    </row>
    <row r="25" spans="1:21" x14ac:dyDescent="0.4">
      <c r="B25" s="3"/>
      <c r="C25" s="3"/>
      <c r="L25" s="486"/>
      <c r="M25" s="486"/>
      <c r="N25" s="486"/>
      <c r="O25" s="486"/>
      <c r="T25" s="3"/>
    </row>
    <row r="26" spans="1:21" x14ac:dyDescent="0.4">
      <c r="B26" s="3"/>
      <c r="C26" s="3"/>
      <c r="L26" s="486"/>
      <c r="M26" s="486"/>
      <c r="N26" s="486"/>
      <c r="O26" s="486"/>
      <c r="T26" s="3"/>
    </row>
    <row r="27" spans="1:21" x14ac:dyDescent="0.4">
      <c r="B27" s="3"/>
      <c r="C27" s="3"/>
      <c r="L27" s="486"/>
      <c r="M27" s="486"/>
      <c r="N27" s="486"/>
      <c r="O27" s="486"/>
      <c r="T27" s="3"/>
    </row>
    <row r="28" spans="1:21" x14ac:dyDescent="0.4">
      <c r="B28" s="3"/>
      <c r="C28" s="3"/>
      <c r="L28" s="486"/>
      <c r="M28" s="486"/>
      <c r="N28" s="486"/>
      <c r="O28" s="486"/>
      <c r="T28" s="3"/>
    </row>
    <row r="29" spans="1:21" x14ac:dyDescent="0.4">
      <c r="B29" s="3"/>
      <c r="C29" s="3"/>
      <c r="L29" s="486"/>
      <c r="M29" s="486"/>
      <c r="N29" s="486"/>
      <c r="O29" s="486"/>
      <c r="T29" s="3"/>
    </row>
    <row r="30" spans="1:21" x14ac:dyDescent="0.4">
      <c r="B30" s="3"/>
      <c r="C30" s="3"/>
      <c r="L30" s="486"/>
      <c r="M30" s="486"/>
      <c r="N30" s="486"/>
      <c r="O30" s="486"/>
      <c r="T30" s="3"/>
    </row>
    <row r="31" spans="1:21" x14ac:dyDescent="0.4">
      <c r="B31" s="3"/>
      <c r="C31" s="3"/>
      <c r="L31" s="486"/>
      <c r="M31" s="486"/>
      <c r="N31" s="486"/>
      <c r="O31" s="486"/>
      <c r="T31" s="3"/>
    </row>
    <row r="32" spans="1:21" x14ac:dyDescent="0.4">
      <c r="B32" s="3"/>
      <c r="C32" s="3"/>
      <c r="L32" s="486"/>
      <c r="M32" s="486"/>
      <c r="N32" s="486"/>
      <c r="O32" s="486"/>
      <c r="T32" s="3"/>
    </row>
  </sheetData>
  <mergeCells count="8">
    <mergeCell ref="D5:G5"/>
    <mergeCell ref="H5:K5"/>
    <mergeCell ref="L5:O5"/>
    <mergeCell ref="P5:S5"/>
    <mergeCell ref="F6:G6"/>
    <mergeCell ref="J6:K6"/>
    <mergeCell ref="N6:O6"/>
    <mergeCell ref="R6:S6"/>
  </mergeCells>
  <phoneticPr fontId="3"/>
  <pageMargins left="0.57999999999999996" right="0.63" top="0.35" bottom="0.59" header="0.28000000000000003" footer="0.51200000000000001"/>
  <pageSetup paperSize="9" scale="96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FF00"/>
  </sheetPr>
  <dimension ref="A1:S43"/>
  <sheetViews>
    <sheetView showGridLines="0" tabSelected="1" view="pageLayout" zoomScaleNormal="130" workbookViewId="0">
      <selection activeCell="F12" sqref="F12"/>
    </sheetView>
  </sheetViews>
  <sheetFormatPr defaultRowHeight="10.5" x14ac:dyDescent="0.4"/>
  <cols>
    <col min="1" max="1" width="0.375" style="312" customWidth="1"/>
    <col min="2" max="2" width="2.125" style="312" customWidth="1"/>
    <col min="3" max="3" width="0.375" style="312" customWidth="1"/>
    <col min="4" max="4" width="7.625" style="312" customWidth="1"/>
    <col min="5" max="5" width="0.375" style="312" customWidth="1"/>
    <col min="6" max="8" width="6.625" style="312" customWidth="1"/>
    <col min="9" max="9" width="10.625" style="699" customWidth="1"/>
    <col min="10" max="10" width="0.375" style="312" customWidth="1"/>
    <col min="11" max="11" width="2.125" style="312" customWidth="1"/>
    <col min="12" max="12" width="0.375" style="312" customWidth="1"/>
    <col min="13" max="13" width="7.625" style="312" customWidth="1"/>
    <col min="14" max="14" width="0.375" style="312" customWidth="1"/>
    <col min="15" max="17" width="6.625" style="312" customWidth="1"/>
    <col min="18" max="18" width="10.625" style="699" customWidth="1"/>
    <col min="19" max="16384" width="9" style="312"/>
  </cols>
  <sheetData>
    <row r="1" spans="1:19" ht="13.5" customHeight="1" x14ac:dyDescent="0.4">
      <c r="A1" s="323" t="s">
        <v>604</v>
      </c>
      <c r="B1" s="326"/>
      <c r="C1" s="326"/>
      <c r="D1" s="326"/>
      <c r="E1" s="326"/>
      <c r="F1" s="326"/>
      <c r="G1" s="130"/>
      <c r="H1" s="326"/>
      <c r="I1" s="326"/>
      <c r="J1" s="326"/>
      <c r="K1" s="326"/>
      <c r="L1" s="326"/>
      <c r="M1" s="326"/>
      <c r="N1" s="326"/>
      <c r="O1" s="326"/>
      <c r="P1" s="130"/>
      <c r="Q1" s="326"/>
      <c r="R1" s="326"/>
      <c r="S1" s="326"/>
    </row>
    <row r="2" spans="1:19" ht="9.75" customHeight="1" x14ac:dyDescent="0.4">
      <c r="A2" s="326"/>
      <c r="B2" s="326"/>
      <c r="C2" s="326"/>
      <c r="D2" s="326"/>
      <c r="E2" s="326"/>
      <c r="F2" s="326"/>
      <c r="G2" s="130"/>
      <c r="H2" s="326"/>
      <c r="I2" s="326"/>
      <c r="J2" s="326"/>
      <c r="K2" s="326"/>
      <c r="L2" s="326"/>
      <c r="M2" s="326"/>
      <c r="N2" s="326"/>
      <c r="O2" s="326"/>
      <c r="P2" s="130"/>
      <c r="Q2" s="1154" t="s">
        <v>605</v>
      </c>
      <c r="R2" s="1154"/>
      <c r="S2" s="326"/>
    </row>
    <row r="3" spans="1:19" ht="2.1" customHeight="1" thickBot="1" x14ac:dyDescent="0.45">
      <c r="A3" s="326"/>
      <c r="B3" s="326"/>
      <c r="C3" s="326"/>
      <c r="D3" s="326"/>
      <c r="E3" s="326"/>
      <c r="F3" s="326"/>
      <c r="G3" s="130"/>
      <c r="H3" s="326"/>
      <c r="I3" s="326"/>
      <c r="J3" s="326"/>
      <c r="K3" s="326"/>
      <c r="L3" s="326"/>
      <c r="M3" s="326"/>
      <c r="N3" s="326"/>
      <c r="O3" s="326"/>
      <c r="P3" s="58"/>
      <c r="Q3" s="528"/>
      <c r="R3" s="896"/>
      <c r="S3" s="326"/>
    </row>
    <row r="4" spans="1:19" ht="14.1" customHeight="1" x14ac:dyDescent="0.4">
      <c r="A4" s="333"/>
      <c r="B4" s="1155" t="s">
        <v>96</v>
      </c>
      <c r="C4" s="1155"/>
      <c r="D4" s="1155"/>
      <c r="E4" s="897"/>
      <c r="F4" s="1156" t="s">
        <v>287</v>
      </c>
      <c r="G4" s="1158">
        <v>30</v>
      </c>
      <c r="H4" s="1160">
        <v>31</v>
      </c>
      <c r="I4" s="1162" t="s">
        <v>606</v>
      </c>
      <c r="J4" s="898"/>
      <c r="K4" s="1164" t="s">
        <v>96</v>
      </c>
      <c r="L4" s="1164"/>
      <c r="M4" s="1164"/>
      <c r="N4" s="899"/>
      <c r="O4" s="1165" t="s">
        <v>287</v>
      </c>
      <c r="P4" s="1165">
        <v>30</v>
      </c>
      <c r="Q4" s="1160">
        <v>31</v>
      </c>
      <c r="R4" s="1145" t="s">
        <v>606</v>
      </c>
      <c r="S4" s="326"/>
    </row>
    <row r="5" spans="1:19" ht="13.5" customHeight="1" x14ac:dyDescent="0.4">
      <c r="A5" s="89"/>
      <c r="B5" s="1147" t="s">
        <v>7</v>
      </c>
      <c r="C5" s="1147"/>
      <c r="D5" s="1147"/>
      <c r="E5" s="900"/>
      <c r="F5" s="1157"/>
      <c r="G5" s="1159"/>
      <c r="H5" s="1161"/>
      <c r="I5" s="1163"/>
      <c r="J5" s="901"/>
      <c r="K5" s="1148" t="s">
        <v>7</v>
      </c>
      <c r="L5" s="1148"/>
      <c r="M5" s="1148"/>
      <c r="N5" s="902"/>
      <c r="O5" s="1166"/>
      <c r="P5" s="1166"/>
      <c r="Q5" s="1161"/>
      <c r="R5" s="1146"/>
      <c r="S5" s="326"/>
    </row>
    <row r="6" spans="1:19" ht="15.6" customHeight="1" x14ac:dyDescent="0.4">
      <c r="A6" s="326"/>
      <c r="B6" s="1149" t="s">
        <v>607</v>
      </c>
      <c r="C6" s="903"/>
      <c r="D6" s="904" t="s">
        <v>608</v>
      </c>
      <c r="E6" s="903"/>
      <c r="F6" s="905">
        <v>6816</v>
      </c>
      <c r="G6" s="906">
        <v>6940</v>
      </c>
      <c r="H6" s="907">
        <v>7056</v>
      </c>
      <c r="I6" s="908">
        <f>SUM(I7:I38,R6:R28)</f>
        <v>173582</v>
      </c>
      <c r="J6" s="909"/>
      <c r="K6" s="910"/>
      <c r="L6" s="910"/>
      <c r="M6" s="911" t="s">
        <v>609</v>
      </c>
      <c r="N6" s="912"/>
      <c r="O6" s="913">
        <v>0</v>
      </c>
      <c r="P6" s="914">
        <v>0</v>
      </c>
      <c r="Q6" s="915">
        <v>0</v>
      </c>
      <c r="R6" s="916">
        <v>20</v>
      </c>
      <c r="S6" s="326"/>
    </row>
    <row r="7" spans="1:19" ht="15.6" customHeight="1" x14ac:dyDescent="0.4">
      <c r="A7" s="326"/>
      <c r="B7" s="1150"/>
      <c r="C7" s="903"/>
      <c r="D7" s="904" t="s">
        <v>610</v>
      </c>
      <c r="E7" s="903"/>
      <c r="F7" s="917">
        <v>690</v>
      </c>
      <c r="G7" s="918">
        <v>708</v>
      </c>
      <c r="H7" s="907">
        <v>724</v>
      </c>
      <c r="I7" s="919">
        <v>52373</v>
      </c>
      <c r="J7" s="910"/>
      <c r="K7" s="910"/>
      <c r="L7" s="910"/>
      <c r="M7" s="911" t="s">
        <v>611</v>
      </c>
      <c r="N7" s="912"/>
      <c r="O7" s="920">
        <v>3</v>
      </c>
      <c r="P7" s="921">
        <v>3</v>
      </c>
      <c r="Q7" s="922">
        <v>3</v>
      </c>
      <c r="R7" s="916">
        <v>15</v>
      </c>
      <c r="S7" s="326"/>
    </row>
    <row r="8" spans="1:19" ht="15.6" customHeight="1" x14ac:dyDescent="0.4">
      <c r="A8" s="326"/>
      <c r="B8" s="1150"/>
      <c r="C8" s="903"/>
      <c r="D8" s="904" t="s">
        <v>612</v>
      </c>
      <c r="E8" s="903"/>
      <c r="F8" s="917">
        <v>1138</v>
      </c>
      <c r="G8" s="918">
        <v>1184</v>
      </c>
      <c r="H8" s="907">
        <v>1210</v>
      </c>
      <c r="I8" s="919">
        <v>41978</v>
      </c>
      <c r="J8" s="910"/>
      <c r="K8" s="910"/>
      <c r="L8" s="910"/>
      <c r="M8" s="911" t="s">
        <v>613</v>
      </c>
      <c r="N8" s="912"/>
      <c r="O8" s="920">
        <v>8</v>
      </c>
      <c r="P8" s="921">
        <v>8</v>
      </c>
      <c r="Q8" s="922">
        <v>8</v>
      </c>
      <c r="R8" s="916">
        <v>19</v>
      </c>
      <c r="S8" s="326"/>
    </row>
    <row r="9" spans="1:19" ht="15.6" customHeight="1" x14ac:dyDescent="0.4">
      <c r="A9" s="326"/>
      <c r="B9" s="1150"/>
      <c r="C9" s="903"/>
      <c r="D9" s="904" t="s">
        <v>614</v>
      </c>
      <c r="E9" s="903"/>
      <c r="F9" s="917">
        <v>1017</v>
      </c>
      <c r="G9" s="918">
        <v>1037</v>
      </c>
      <c r="H9" s="907">
        <v>1049</v>
      </c>
      <c r="I9" s="919">
        <v>19547</v>
      </c>
      <c r="J9" s="910"/>
      <c r="K9" s="910"/>
      <c r="L9" s="910"/>
      <c r="M9" s="911" t="s">
        <v>615</v>
      </c>
      <c r="N9" s="912"/>
      <c r="O9" s="920">
        <v>1</v>
      </c>
      <c r="P9" s="921">
        <v>1</v>
      </c>
      <c r="Q9" s="922">
        <v>1</v>
      </c>
      <c r="R9" s="916">
        <v>13</v>
      </c>
      <c r="S9" s="326"/>
    </row>
    <row r="10" spans="1:19" ht="15.6" customHeight="1" x14ac:dyDescent="0.4">
      <c r="A10" s="326"/>
      <c r="B10" s="1150"/>
      <c r="C10" s="903"/>
      <c r="D10" s="904" t="s">
        <v>616</v>
      </c>
      <c r="E10" s="903"/>
      <c r="F10" s="917">
        <v>885</v>
      </c>
      <c r="G10" s="918">
        <v>885</v>
      </c>
      <c r="H10" s="907">
        <v>888</v>
      </c>
      <c r="I10" s="919">
        <v>15123</v>
      </c>
      <c r="J10" s="910"/>
      <c r="K10" s="910"/>
      <c r="L10" s="910"/>
      <c r="M10" s="911" t="s">
        <v>617</v>
      </c>
      <c r="N10" s="912"/>
      <c r="O10" s="920">
        <v>2</v>
      </c>
      <c r="P10" s="921">
        <v>2</v>
      </c>
      <c r="Q10" s="922">
        <v>2</v>
      </c>
      <c r="R10" s="916">
        <v>17</v>
      </c>
      <c r="S10" s="326"/>
    </row>
    <row r="11" spans="1:19" ht="15.6" customHeight="1" x14ac:dyDescent="0.4">
      <c r="A11" s="326"/>
      <c r="B11" s="1150"/>
      <c r="C11" s="903"/>
      <c r="D11" s="904" t="s">
        <v>618</v>
      </c>
      <c r="E11" s="903"/>
      <c r="F11" s="917">
        <v>929</v>
      </c>
      <c r="G11" s="918">
        <v>935</v>
      </c>
      <c r="H11" s="907">
        <v>941</v>
      </c>
      <c r="I11" s="919">
        <v>12441</v>
      </c>
      <c r="J11" s="910"/>
      <c r="K11" s="910"/>
      <c r="L11" s="910"/>
      <c r="M11" s="911" t="s">
        <v>619</v>
      </c>
      <c r="N11" s="912"/>
      <c r="O11" s="920">
        <v>1</v>
      </c>
      <c r="P11" s="921">
        <v>1</v>
      </c>
      <c r="Q11" s="922">
        <v>1</v>
      </c>
      <c r="R11" s="916">
        <v>11</v>
      </c>
      <c r="S11" s="326"/>
    </row>
    <row r="12" spans="1:19" ht="15.6" customHeight="1" x14ac:dyDescent="0.4">
      <c r="A12" s="326"/>
      <c r="B12" s="1150"/>
      <c r="C12" s="903"/>
      <c r="D12" s="904" t="s">
        <v>620</v>
      </c>
      <c r="E12" s="903"/>
      <c r="F12" s="917">
        <v>884</v>
      </c>
      <c r="G12" s="918">
        <v>885</v>
      </c>
      <c r="H12" s="907">
        <v>890</v>
      </c>
      <c r="I12" s="919">
        <v>9519</v>
      </c>
      <c r="J12" s="910"/>
      <c r="K12" s="910"/>
      <c r="L12" s="910"/>
      <c r="M12" s="911" t="s">
        <v>621</v>
      </c>
      <c r="N12" s="912"/>
      <c r="O12" s="920">
        <v>1</v>
      </c>
      <c r="P12" s="921">
        <v>1</v>
      </c>
      <c r="Q12" s="922">
        <v>1</v>
      </c>
      <c r="R12" s="916">
        <v>8</v>
      </c>
      <c r="S12" s="326"/>
    </row>
    <row r="13" spans="1:19" ht="15.6" customHeight="1" x14ac:dyDescent="0.4">
      <c r="A13" s="326"/>
      <c r="B13" s="1150"/>
      <c r="C13" s="903"/>
      <c r="D13" s="904" t="s">
        <v>622</v>
      </c>
      <c r="E13" s="903"/>
      <c r="F13" s="917">
        <v>549</v>
      </c>
      <c r="G13" s="918">
        <v>549</v>
      </c>
      <c r="H13" s="907">
        <v>552</v>
      </c>
      <c r="I13" s="919">
        <v>7810</v>
      </c>
      <c r="J13" s="910"/>
      <c r="K13" s="910"/>
      <c r="L13" s="910"/>
      <c r="M13" s="911" t="s">
        <v>623</v>
      </c>
      <c r="N13" s="912"/>
      <c r="O13" s="920">
        <v>1</v>
      </c>
      <c r="P13" s="921">
        <v>1</v>
      </c>
      <c r="Q13" s="922">
        <v>1</v>
      </c>
      <c r="R13" s="916">
        <v>16</v>
      </c>
      <c r="S13" s="326"/>
    </row>
    <row r="14" spans="1:19" s="924" customFormat="1" ht="15.6" customHeight="1" x14ac:dyDescent="0.15">
      <c r="A14" s="923"/>
      <c r="B14" s="1150"/>
      <c r="C14" s="903"/>
      <c r="D14" s="904" t="s">
        <v>624</v>
      </c>
      <c r="E14" s="903"/>
      <c r="F14" s="917">
        <v>158</v>
      </c>
      <c r="G14" s="918">
        <v>161</v>
      </c>
      <c r="H14" s="907">
        <v>165</v>
      </c>
      <c r="I14" s="919">
        <v>4329</v>
      </c>
      <c r="J14" s="910"/>
      <c r="K14" s="910"/>
      <c r="L14" s="910"/>
      <c r="M14" s="911" t="s">
        <v>625</v>
      </c>
      <c r="N14" s="912"/>
      <c r="O14" s="920">
        <v>1</v>
      </c>
      <c r="P14" s="921">
        <v>1</v>
      </c>
      <c r="Q14" s="922">
        <v>1</v>
      </c>
      <c r="R14" s="916">
        <v>8</v>
      </c>
      <c r="S14" s="923"/>
    </row>
    <row r="15" spans="1:19" ht="15.6" customHeight="1" x14ac:dyDescent="0.4">
      <c r="A15" s="326"/>
      <c r="B15" s="1150"/>
      <c r="C15" s="903"/>
      <c r="D15" s="904" t="s">
        <v>626</v>
      </c>
      <c r="E15" s="903"/>
      <c r="F15" s="917">
        <v>154</v>
      </c>
      <c r="G15" s="918">
        <v>163</v>
      </c>
      <c r="H15" s="907">
        <v>176</v>
      </c>
      <c r="I15" s="919">
        <v>3075</v>
      </c>
      <c r="J15" s="910"/>
      <c r="K15" s="910"/>
      <c r="L15" s="910"/>
      <c r="M15" s="911" t="s">
        <v>627</v>
      </c>
      <c r="N15" s="912"/>
      <c r="O15" s="920">
        <v>0</v>
      </c>
      <c r="P15" s="921">
        <v>0</v>
      </c>
      <c r="Q15" s="922">
        <v>0</v>
      </c>
      <c r="R15" s="916">
        <v>7</v>
      </c>
      <c r="S15" s="326"/>
    </row>
    <row r="16" spans="1:19" ht="15.6" customHeight="1" x14ac:dyDescent="0.4">
      <c r="A16" s="326"/>
      <c r="B16" s="1150"/>
      <c r="C16" s="903"/>
      <c r="D16" s="904" t="s">
        <v>628</v>
      </c>
      <c r="E16" s="903"/>
      <c r="F16" s="917">
        <v>103</v>
      </c>
      <c r="G16" s="918">
        <v>111</v>
      </c>
      <c r="H16" s="907">
        <v>122</v>
      </c>
      <c r="I16" s="919">
        <v>2093</v>
      </c>
      <c r="J16" s="910"/>
      <c r="K16" s="910"/>
      <c r="L16" s="910"/>
      <c r="M16" s="911" t="s">
        <v>629</v>
      </c>
      <c r="N16" s="912"/>
      <c r="O16" s="920">
        <v>0</v>
      </c>
      <c r="P16" s="921">
        <v>0</v>
      </c>
      <c r="Q16" s="922">
        <v>0</v>
      </c>
      <c r="R16" s="916">
        <v>1</v>
      </c>
      <c r="S16" s="326"/>
    </row>
    <row r="17" spans="1:19" ht="15.6" customHeight="1" x14ac:dyDescent="0.4">
      <c r="A17" s="326"/>
      <c r="B17" s="1150"/>
      <c r="C17" s="903"/>
      <c r="D17" s="904" t="s">
        <v>630</v>
      </c>
      <c r="E17" s="903"/>
      <c r="F17" s="917">
        <v>95</v>
      </c>
      <c r="G17" s="918">
        <v>105</v>
      </c>
      <c r="H17" s="907">
        <v>113</v>
      </c>
      <c r="I17" s="919">
        <v>2943</v>
      </c>
      <c r="J17" s="910"/>
      <c r="K17" s="910"/>
      <c r="L17" s="910"/>
      <c r="M17" s="911" t="s">
        <v>631</v>
      </c>
      <c r="N17" s="912"/>
      <c r="O17" s="920">
        <v>0</v>
      </c>
      <c r="P17" s="921">
        <v>0</v>
      </c>
      <c r="Q17" s="922">
        <v>0</v>
      </c>
      <c r="R17" s="916">
        <v>6</v>
      </c>
      <c r="S17" s="326"/>
    </row>
    <row r="18" spans="1:19" ht="15.6" customHeight="1" x14ac:dyDescent="0.4">
      <c r="A18" s="326"/>
      <c r="B18" s="1150"/>
      <c r="C18" s="903"/>
      <c r="D18" s="904" t="s">
        <v>632</v>
      </c>
      <c r="E18" s="903"/>
      <c r="F18" s="917">
        <v>41</v>
      </c>
      <c r="G18" s="918">
        <v>41</v>
      </c>
      <c r="H18" s="907">
        <v>43</v>
      </c>
      <c r="I18" s="919">
        <v>958</v>
      </c>
      <c r="J18" s="910"/>
      <c r="K18" s="910"/>
      <c r="L18" s="910"/>
      <c r="M18" s="911" t="s">
        <v>633</v>
      </c>
      <c r="N18" s="912"/>
      <c r="O18" s="920">
        <v>0</v>
      </c>
      <c r="P18" s="921">
        <v>0</v>
      </c>
      <c r="Q18" s="922">
        <v>0</v>
      </c>
      <c r="R18" s="916">
        <v>8</v>
      </c>
      <c r="S18" s="326"/>
    </row>
    <row r="19" spans="1:19" s="924" customFormat="1" ht="15.6" customHeight="1" x14ac:dyDescent="0.15">
      <c r="A19" s="923"/>
      <c r="B19" s="1150"/>
      <c r="C19" s="903"/>
      <c r="D19" s="904" t="s">
        <v>634</v>
      </c>
      <c r="E19" s="903"/>
      <c r="F19" s="917">
        <v>13</v>
      </c>
      <c r="G19" s="918">
        <v>13</v>
      </c>
      <c r="H19" s="907">
        <v>12</v>
      </c>
      <c r="I19" s="919">
        <v>116</v>
      </c>
      <c r="J19" s="910"/>
      <c r="K19" s="910"/>
      <c r="L19" s="910"/>
      <c r="M19" s="911" t="s">
        <v>635</v>
      </c>
      <c r="N19" s="912"/>
      <c r="O19" s="920">
        <v>0</v>
      </c>
      <c r="P19" s="921">
        <v>0</v>
      </c>
      <c r="Q19" s="922">
        <v>0</v>
      </c>
      <c r="R19" s="916">
        <v>5</v>
      </c>
      <c r="S19" s="923"/>
    </row>
    <row r="20" spans="1:19" ht="15.6" customHeight="1" x14ac:dyDescent="0.4">
      <c r="A20" s="326"/>
      <c r="B20" s="1150"/>
      <c r="C20" s="903"/>
      <c r="D20" s="904" t="s">
        <v>636</v>
      </c>
      <c r="E20" s="903"/>
      <c r="F20" s="917">
        <v>19</v>
      </c>
      <c r="G20" s="918">
        <v>19</v>
      </c>
      <c r="H20" s="907">
        <v>21</v>
      </c>
      <c r="I20" s="919">
        <v>100</v>
      </c>
      <c r="J20" s="910"/>
      <c r="K20" s="910"/>
      <c r="L20" s="910"/>
      <c r="M20" s="911" t="s">
        <v>637</v>
      </c>
      <c r="N20" s="912"/>
      <c r="O20" s="920">
        <v>0</v>
      </c>
      <c r="P20" s="921">
        <v>0</v>
      </c>
      <c r="Q20" s="922">
        <v>0</v>
      </c>
      <c r="R20" s="916">
        <v>2</v>
      </c>
      <c r="S20" s="326"/>
    </row>
    <row r="21" spans="1:19" ht="15.6" customHeight="1" x14ac:dyDescent="0.4">
      <c r="A21" s="326"/>
      <c r="B21" s="1150"/>
      <c r="C21" s="903"/>
      <c r="D21" s="904" t="s">
        <v>638</v>
      </c>
      <c r="E21" s="903"/>
      <c r="F21" s="917">
        <v>8</v>
      </c>
      <c r="G21" s="918">
        <v>9</v>
      </c>
      <c r="H21" s="907">
        <v>9</v>
      </c>
      <c r="I21" s="919">
        <v>115</v>
      </c>
      <c r="J21" s="910"/>
      <c r="K21" s="910"/>
      <c r="L21" s="910"/>
      <c r="M21" s="911" t="s">
        <v>639</v>
      </c>
      <c r="N21" s="912"/>
      <c r="O21" s="920">
        <v>0</v>
      </c>
      <c r="P21" s="921">
        <v>0</v>
      </c>
      <c r="Q21" s="922">
        <v>0</v>
      </c>
      <c r="R21" s="916">
        <v>1</v>
      </c>
      <c r="S21" s="326"/>
    </row>
    <row r="22" spans="1:19" ht="15.6" customHeight="1" x14ac:dyDescent="0.4">
      <c r="A22" s="326"/>
      <c r="B22" s="1150"/>
      <c r="C22" s="903"/>
      <c r="D22" s="904" t="s">
        <v>640</v>
      </c>
      <c r="E22" s="903"/>
      <c r="F22" s="917">
        <v>15</v>
      </c>
      <c r="G22" s="918">
        <v>16</v>
      </c>
      <c r="H22" s="907">
        <v>17</v>
      </c>
      <c r="I22" s="919">
        <v>97</v>
      </c>
      <c r="J22" s="910"/>
      <c r="K22" s="910"/>
      <c r="L22" s="910"/>
      <c r="M22" s="911" t="s">
        <v>641</v>
      </c>
      <c r="N22" s="912"/>
      <c r="O22" s="920">
        <v>0</v>
      </c>
      <c r="P22" s="921">
        <v>0</v>
      </c>
      <c r="Q22" s="922">
        <v>0</v>
      </c>
      <c r="R22" s="916">
        <v>6</v>
      </c>
      <c r="S22" s="326"/>
    </row>
    <row r="23" spans="1:19" ht="15.6" customHeight="1" x14ac:dyDescent="0.4">
      <c r="A23" s="326"/>
      <c r="B23" s="1150"/>
      <c r="C23" s="903"/>
      <c r="D23" s="904" t="s">
        <v>642</v>
      </c>
      <c r="E23" s="903"/>
      <c r="F23" s="917">
        <v>11</v>
      </c>
      <c r="G23" s="918">
        <v>10</v>
      </c>
      <c r="H23" s="907">
        <v>10</v>
      </c>
      <c r="I23" s="919">
        <v>127</v>
      </c>
      <c r="J23" s="910"/>
      <c r="K23" s="910"/>
      <c r="L23" s="910"/>
      <c r="M23" s="911" t="s">
        <v>643</v>
      </c>
      <c r="N23" s="912"/>
      <c r="O23" s="920">
        <v>0</v>
      </c>
      <c r="P23" s="921">
        <v>0</v>
      </c>
      <c r="Q23" s="922">
        <v>0</v>
      </c>
      <c r="R23" s="916">
        <v>3</v>
      </c>
      <c r="S23" s="326"/>
    </row>
    <row r="24" spans="1:19" s="924" customFormat="1" ht="15.6" customHeight="1" x14ac:dyDescent="0.15">
      <c r="A24" s="923"/>
      <c r="B24" s="1150"/>
      <c r="C24" s="903"/>
      <c r="D24" s="904" t="s">
        <v>644</v>
      </c>
      <c r="E24" s="903"/>
      <c r="F24" s="917">
        <v>11</v>
      </c>
      <c r="G24" s="918">
        <v>11</v>
      </c>
      <c r="H24" s="907">
        <v>13</v>
      </c>
      <c r="I24" s="919">
        <v>78</v>
      </c>
      <c r="J24" s="910"/>
      <c r="K24" s="910"/>
      <c r="L24" s="910"/>
      <c r="M24" s="911" t="s">
        <v>645</v>
      </c>
      <c r="N24" s="912"/>
      <c r="O24" s="920">
        <v>0</v>
      </c>
      <c r="P24" s="921">
        <v>0</v>
      </c>
      <c r="Q24" s="922">
        <v>0</v>
      </c>
      <c r="R24" s="916">
        <v>7</v>
      </c>
      <c r="S24" s="923"/>
    </row>
    <row r="25" spans="1:19" ht="15.6" customHeight="1" x14ac:dyDescent="0.4">
      <c r="A25" s="326"/>
      <c r="B25" s="1150"/>
      <c r="C25" s="903"/>
      <c r="D25" s="904" t="s">
        <v>646</v>
      </c>
      <c r="E25" s="903"/>
      <c r="F25" s="917">
        <v>7</v>
      </c>
      <c r="G25" s="918">
        <v>7</v>
      </c>
      <c r="H25" s="907">
        <v>7</v>
      </c>
      <c r="I25" s="919">
        <v>66</v>
      </c>
      <c r="J25" s="910"/>
      <c r="K25" s="910"/>
      <c r="L25" s="910"/>
      <c r="M25" s="911" t="s">
        <v>647</v>
      </c>
      <c r="N25" s="912"/>
      <c r="O25" s="920">
        <v>0</v>
      </c>
      <c r="P25" s="921">
        <v>0</v>
      </c>
      <c r="Q25" s="922">
        <v>0</v>
      </c>
      <c r="R25" s="916">
        <v>3</v>
      </c>
      <c r="S25" s="326"/>
    </row>
    <row r="26" spans="1:19" ht="15.6" customHeight="1" x14ac:dyDescent="0.4">
      <c r="A26" s="326"/>
      <c r="B26" s="1150"/>
      <c r="C26" s="903"/>
      <c r="D26" s="904" t="s">
        <v>648</v>
      </c>
      <c r="E26" s="903"/>
      <c r="F26" s="917">
        <v>13</v>
      </c>
      <c r="G26" s="918">
        <v>13</v>
      </c>
      <c r="H26" s="907">
        <v>15</v>
      </c>
      <c r="I26" s="919">
        <v>67</v>
      </c>
      <c r="J26" s="910"/>
      <c r="K26" s="910"/>
      <c r="L26" s="910"/>
      <c r="M26" s="911" t="s">
        <v>649</v>
      </c>
      <c r="N26" s="912"/>
      <c r="O26" s="920">
        <v>0</v>
      </c>
      <c r="P26" s="921">
        <v>0</v>
      </c>
      <c r="Q26" s="922">
        <v>0</v>
      </c>
      <c r="R26" s="916">
        <v>1</v>
      </c>
      <c r="S26" s="326"/>
    </row>
    <row r="27" spans="1:19" ht="15.6" customHeight="1" x14ac:dyDescent="0.4">
      <c r="A27" s="326"/>
      <c r="B27" s="1150"/>
      <c r="C27" s="903"/>
      <c r="D27" s="904" t="s">
        <v>650</v>
      </c>
      <c r="E27" s="903"/>
      <c r="F27" s="917">
        <v>5</v>
      </c>
      <c r="G27" s="918">
        <v>5</v>
      </c>
      <c r="H27" s="907">
        <v>5</v>
      </c>
      <c r="I27" s="919">
        <v>51</v>
      </c>
      <c r="J27" s="910"/>
      <c r="K27" s="910"/>
      <c r="L27" s="910"/>
      <c r="M27" s="911" t="s">
        <v>651</v>
      </c>
      <c r="N27" s="912"/>
      <c r="O27" s="920">
        <v>0</v>
      </c>
      <c r="P27" s="921">
        <v>0</v>
      </c>
      <c r="Q27" s="922">
        <v>0</v>
      </c>
      <c r="R27" s="916">
        <v>2</v>
      </c>
      <c r="S27" s="326"/>
    </row>
    <row r="28" spans="1:19" ht="15.6" customHeight="1" x14ac:dyDescent="0.4">
      <c r="A28" s="326"/>
      <c r="B28" s="1150"/>
      <c r="C28" s="903"/>
      <c r="D28" s="904" t="s">
        <v>652</v>
      </c>
      <c r="E28" s="903"/>
      <c r="F28" s="917">
        <v>11</v>
      </c>
      <c r="G28" s="918">
        <v>11</v>
      </c>
      <c r="H28" s="907">
        <v>11</v>
      </c>
      <c r="I28" s="919">
        <v>71</v>
      </c>
      <c r="J28" s="910"/>
      <c r="K28" s="910"/>
      <c r="L28" s="910"/>
      <c r="M28" s="911" t="s">
        <v>653</v>
      </c>
      <c r="N28" s="912"/>
      <c r="O28" s="920">
        <v>0</v>
      </c>
      <c r="P28" s="921">
        <v>0</v>
      </c>
      <c r="Q28" s="922">
        <v>0</v>
      </c>
      <c r="R28" s="916">
        <v>2</v>
      </c>
      <c r="S28" s="326"/>
    </row>
    <row r="29" spans="1:19" s="924" customFormat="1" ht="15.6" customHeight="1" x14ac:dyDescent="0.15">
      <c r="A29" s="923"/>
      <c r="B29" s="1150"/>
      <c r="C29" s="903"/>
      <c r="D29" s="904" t="s">
        <v>654</v>
      </c>
      <c r="E29" s="903"/>
      <c r="F29" s="917">
        <v>4</v>
      </c>
      <c r="G29" s="918">
        <v>4</v>
      </c>
      <c r="H29" s="907">
        <v>4</v>
      </c>
      <c r="I29" s="919">
        <v>35</v>
      </c>
      <c r="J29" s="910"/>
      <c r="K29" s="910"/>
      <c r="L29" s="910"/>
      <c r="M29" s="910"/>
      <c r="N29" s="912"/>
      <c r="O29" s="925"/>
      <c r="P29" s="925"/>
      <c r="Q29" s="926"/>
      <c r="R29" s="916"/>
      <c r="S29" s="923"/>
    </row>
    <row r="30" spans="1:19" ht="15.6" customHeight="1" x14ac:dyDescent="0.4">
      <c r="A30" s="326"/>
      <c r="B30" s="1150"/>
      <c r="C30" s="903"/>
      <c r="D30" s="904" t="s">
        <v>655</v>
      </c>
      <c r="E30" s="903"/>
      <c r="F30" s="917">
        <v>4</v>
      </c>
      <c r="G30" s="918">
        <v>4</v>
      </c>
      <c r="H30" s="907">
        <v>4</v>
      </c>
      <c r="I30" s="919">
        <v>41</v>
      </c>
      <c r="J30" s="910"/>
      <c r="K30" s="1152" t="s">
        <v>656</v>
      </c>
      <c r="L30" s="910"/>
      <c r="M30" s="911" t="s">
        <v>608</v>
      </c>
      <c r="N30" s="912"/>
      <c r="O30" s="920">
        <v>3821</v>
      </c>
      <c r="P30" s="920">
        <v>3844</v>
      </c>
      <c r="Q30" s="927">
        <f>SUM(Q31:Q38)</f>
        <v>3872</v>
      </c>
      <c r="R30" s="928">
        <v>71108</v>
      </c>
      <c r="S30" s="326"/>
    </row>
    <row r="31" spans="1:19" ht="15.6" customHeight="1" x14ac:dyDescent="0.4">
      <c r="A31" s="326"/>
      <c r="B31" s="1150"/>
      <c r="C31" s="903"/>
      <c r="D31" s="904" t="s">
        <v>657</v>
      </c>
      <c r="E31" s="903"/>
      <c r="F31" s="917">
        <v>2</v>
      </c>
      <c r="G31" s="918">
        <v>2</v>
      </c>
      <c r="H31" s="907">
        <v>2</v>
      </c>
      <c r="I31" s="919">
        <v>31</v>
      </c>
      <c r="J31" s="910"/>
      <c r="K31" s="1152"/>
      <c r="L31" s="910"/>
      <c r="M31" s="911" t="s">
        <v>658</v>
      </c>
      <c r="N31" s="912"/>
      <c r="O31" s="920">
        <v>2937</v>
      </c>
      <c r="P31" s="920">
        <v>2960</v>
      </c>
      <c r="Q31" s="927">
        <v>2985</v>
      </c>
      <c r="R31" s="928">
        <v>63031</v>
      </c>
      <c r="S31" s="326"/>
    </row>
    <row r="32" spans="1:19" ht="15.6" customHeight="1" x14ac:dyDescent="0.4">
      <c r="A32" s="326"/>
      <c r="B32" s="1150"/>
      <c r="C32" s="903"/>
      <c r="D32" s="904" t="s">
        <v>659</v>
      </c>
      <c r="E32" s="903"/>
      <c r="F32" s="917">
        <v>10</v>
      </c>
      <c r="G32" s="918">
        <v>10</v>
      </c>
      <c r="H32" s="907">
        <v>10</v>
      </c>
      <c r="I32" s="919">
        <v>46</v>
      </c>
      <c r="J32" s="910"/>
      <c r="K32" s="1152"/>
      <c r="L32" s="910"/>
      <c r="M32" s="911" t="s">
        <v>660</v>
      </c>
      <c r="N32" s="912"/>
      <c r="O32" s="920">
        <v>618</v>
      </c>
      <c r="P32" s="920">
        <v>617</v>
      </c>
      <c r="Q32" s="927">
        <v>622</v>
      </c>
      <c r="R32" s="916">
        <v>6464</v>
      </c>
      <c r="S32" s="326"/>
    </row>
    <row r="33" spans="1:19" ht="15.6" customHeight="1" x14ac:dyDescent="0.4">
      <c r="A33" s="326"/>
      <c r="B33" s="1150"/>
      <c r="C33" s="903"/>
      <c r="D33" s="904" t="s">
        <v>661</v>
      </c>
      <c r="E33" s="903"/>
      <c r="F33" s="917">
        <v>4</v>
      </c>
      <c r="G33" s="918">
        <v>5</v>
      </c>
      <c r="H33" s="907">
        <v>5</v>
      </c>
      <c r="I33" s="919">
        <v>48</v>
      </c>
      <c r="J33" s="910"/>
      <c r="K33" s="1152"/>
      <c r="L33" s="910"/>
      <c r="M33" s="911" t="s">
        <v>662</v>
      </c>
      <c r="N33" s="912"/>
      <c r="O33" s="920">
        <v>135</v>
      </c>
      <c r="P33" s="920">
        <v>136</v>
      </c>
      <c r="Q33" s="927">
        <v>135</v>
      </c>
      <c r="R33" s="916">
        <v>1093</v>
      </c>
      <c r="S33" s="326"/>
    </row>
    <row r="34" spans="1:19" s="924" customFormat="1" ht="15.6" customHeight="1" x14ac:dyDescent="0.15">
      <c r="A34" s="923"/>
      <c r="B34" s="1150"/>
      <c r="C34" s="903"/>
      <c r="D34" s="904" t="s">
        <v>663</v>
      </c>
      <c r="E34" s="903"/>
      <c r="F34" s="917">
        <v>6</v>
      </c>
      <c r="G34" s="918">
        <v>6</v>
      </c>
      <c r="H34" s="907">
        <v>6</v>
      </c>
      <c r="I34" s="919">
        <v>30</v>
      </c>
      <c r="J34" s="910"/>
      <c r="K34" s="1152"/>
      <c r="L34" s="910"/>
      <c r="M34" s="911" t="s">
        <v>664</v>
      </c>
      <c r="N34" s="912"/>
      <c r="O34" s="920">
        <v>90</v>
      </c>
      <c r="P34" s="920">
        <v>91</v>
      </c>
      <c r="Q34" s="927">
        <v>90</v>
      </c>
      <c r="R34" s="916">
        <v>372</v>
      </c>
      <c r="S34" s="923"/>
    </row>
    <row r="35" spans="1:19" ht="15.6" customHeight="1" x14ac:dyDescent="0.4">
      <c r="A35" s="326"/>
      <c r="B35" s="1150"/>
      <c r="C35" s="903"/>
      <c r="D35" s="904" t="s">
        <v>665</v>
      </c>
      <c r="E35" s="903"/>
      <c r="F35" s="917">
        <v>3</v>
      </c>
      <c r="G35" s="918">
        <v>3</v>
      </c>
      <c r="H35" s="907">
        <v>3</v>
      </c>
      <c r="I35" s="919">
        <v>36</v>
      </c>
      <c r="J35" s="910"/>
      <c r="K35" s="1152"/>
      <c r="L35" s="910"/>
      <c r="M35" s="911" t="s">
        <v>666</v>
      </c>
      <c r="N35" s="912"/>
      <c r="O35" s="920">
        <v>28</v>
      </c>
      <c r="P35" s="920">
        <v>28</v>
      </c>
      <c r="Q35" s="927">
        <v>30</v>
      </c>
      <c r="R35" s="916">
        <v>102</v>
      </c>
      <c r="S35" s="326"/>
    </row>
    <row r="36" spans="1:19" ht="15.6" customHeight="1" x14ac:dyDescent="0.4">
      <c r="A36" s="326"/>
      <c r="B36" s="1150"/>
      <c r="C36" s="903"/>
      <c r="D36" s="904" t="s">
        <v>667</v>
      </c>
      <c r="E36" s="903"/>
      <c r="F36" s="917">
        <v>3</v>
      </c>
      <c r="G36" s="918">
        <v>3</v>
      </c>
      <c r="H36" s="907">
        <v>4</v>
      </c>
      <c r="I36" s="919">
        <v>26</v>
      </c>
      <c r="J36" s="910"/>
      <c r="K36" s="1152"/>
      <c r="L36" s="910"/>
      <c r="M36" s="911" t="s">
        <v>668</v>
      </c>
      <c r="N36" s="912"/>
      <c r="O36" s="920">
        <v>10</v>
      </c>
      <c r="P36" s="920">
        <v>10</v>
      </c>
      <c r="Q36" s="927">
        <v>9</v>
      </c>
      <c r="R36" s="916">
        <v>34</v>
      </c>
      <c r="S36" s="326"/>
    </row>
    <row r="37" spans="1:19" ht="15.6" customHeight="1" x14ac:dyDescent="0.4">
      <c r="A37" s="326"/>
      <c r="B37" s="1150"/>
      <c r="C37" s="903"/>
      <c r="D37" s="904" t="s">
        <v>669</v>
      </c>
      <c r="E37" s="903"/>
      <c r="F37" s="917">
        <v>1</v>
      </c>
      <c r="G37" s="918">
        <v>1</v>
      </c>
      <c r="H37" s="907">
        <v>1</v>
      </c>
      <c r="I37" s="919">
        <v>13</v>
      </c>
      <c r="J37" s="910"/>
      <c r="K37" s="1152"/>
      <c r="L37" s="910"/>
      <c r="M37" s="911" t="s">
        <v>670</v>
      </c>
      <c r="N37" s="912"/>
      <c r="O37" s="920">
        <v>0</v>
      </c>
      <c r="P37" s="920">
        <v>0</v>
      </c>
      <c r="Q37" s="929">
        <v>0</v>
      </c>
      <c r="R37" s="916">
        <v>8</v>
      </c>
      <c r="S37" s="326"/>
    </row>
    <row r="38" spans="1:19" ht="15.6" customHeight="1" thickBot="1" x14ac:dyDescent="0.45">
      <c r="A38" s="112"/>
      <c r="B38" s="1151"/>
      <c r="C38" s="930"/>
      <c r="D38" s="931" t="s">
        <v>671</v>
      </c>
      <c r="E38" s="930"/>
      <c r="F38" s="932">
        <v>5</v>
      </c>
      <c r="G38" s="933">
        <v>6</v>
      </c>
      <c r="H38" s="934">
        <v>6</v>
      </c>
      <c r="I38" s="935">
        <v>18</v>
      </c>
      <c r="J38" s="936"/>
      <c r="K38" s="1153"/>
      <c r="L38" s="936"/>
      <c r="M38" s="937" t="s">
        <v>672</v>
      </c>
      <c r="N38" s="938"/>
      <c r="O38" s="939">
        <v>3</v>
      </c>
      <c r="P38" s="939">
        <v>2</v>
      </c>
      <c r="Q38" s="940">
        <v>1</v>
      </c>
      <c r="R38" s="941">
        <v>4</v>
      </c>
      <c r="S38" s="326"/>
    </row>
    <row r="39" spans="1:19" s="924" customFormat="1" ht="2.1" customHeight="1" x14ac:dyDescent="0.15">
      <c r="A39" s="923"/>
      <c r="B39" s="923"/>
      <c r="C39" s="923"/>
      <c r="D39" s="923"/>
      <c r="E39" s="923"/>
      <c r="F39" s="923"/>
      <c r="G39" s="942"/>
      <c r="H39" s="923"/>
      <c r="I39" s="923"/>
      <c r="J39" s="923"/>
      <c r="K39" s="923"/>
      <c r="L39" s="923"/>
      <c r="M39" s="923"/>
      <c r="N39" s="923"/>
      <c r="O39" s="923"/>
      <c r="P39" s="942"/>
      <c r="Q39" s="923"/>
      <c r="R39" s="923"/>
      <c r="S39" s="923"/>
    </row>
    <row r="40" spans="1:19" ht="10.5" customHeight="1" x14ac:dyDescent="0.4">
      <c r="A40" s="326"/>
      <c r="B40" s="504" t="s">
        <v>673</v>
      </c>
      <c r="C40" s="326"/>
      <c r="D40" s="326"/>
      <c r="E40" s="326"/>
      <c r="F40" s="326"/>
      <c r="G40" s="130"/>
      <c r="H40" s="326"/>
      <c r="I40" s="326"/>
      <c r="J40" s="326"/>
      <c r="K40" s="326"/>
      <c r="L40" s="326"/>
      <c r="M40" s="326"/>
      <c r="N40" s="326"/>
      <c r="O40" s="326"/>
      <c r="P40" s="130"/>
      <c r="Q40" s="326"/>
      <c r="R40" s="326"/>
      <c r="S40" s="326"/>
    </row>
    <row r="41" spans="1:19" ht="10.5" customHeight="1" x14ac:dyDescent="0.4">
      <c r="A41" s="326"/>
      <c r="B41" s="326"/>
      <c r="C41" s="326"/>
      <c r="D41" s="326"/>
      <c r="E41" s="326"/>
      <c r="F41" s="326"/>
      <c r="G41" s="130"/>
      <c r="H41" s="326"/>
      <c r="I41" s="326"/>
      <c r="J41" s="326"/>
      <c r="K41" s="326"/>
      <c r="L41" s="326"/>
      <c r="M41" s="326"/>
      <c r="N41" s="326"/>
      <c r="O41" s="326"/>
      <c r="P41" s="130"/>
      <c r="Q41" s="326"/>
      <c r="R41" s="326"/>
      <c r="S41" s="326"/>
    </row>
    <row r="42" spans="1:19" ht="10.5" customHeight="1" x14ac:dyDescent="0.4">
      <c r="A42" s="130"/>
      <c r="B42" s="130"/>
      <c r="C42" s="130"/>
      <c r="D42" s="130"/>
      <c r="E42" s="130"/>
      <c r="F42" s="130"/>
      <c r="G42" s="130"/>
      <c r="H42" s="130"/>
      <c r="I42" s="326"/>
      <c r="J42" s="130"/>
      <c r="K42" s="130"/>
      <c r="L42" s="130"/>
      <c r="M42" s="130"/>
      <c r="N42" s="130"/>
      <c r="O42" s="130"/>
      <c r="P42" s="130"/>
      <c r="Q42" s="130"/>
      <c r="R42" s="326"/>
      <c r="S42" s="130"/>
    </row>
    <row r="43" spans="1:19" ht="10.5" customHeight="1" x14ac:dyDescent="0.4">
      <c r="A43" s="130"/>
      <c r="B43" s="130"/>
      <c r="C43" s="130"/>
      <c r="D43" s="130"/>
      <c r="E43" s="130"/>
      <c r="F43" s="130"/>
      <c r="G43" s="130"/>
      <c r="H43" s="130"/>
      <c r="I43" s="326"/>
      <c r="J43" s="130"/>
      <c r="K43" s="130"/>
      <c r="L43" s="130"/>
      <c r="M43" s="130"/>
      <c r="N43" s="130"/>
      <c r="O43" s="130"/>
      <c r="P43" s="130"/>
      <c r="Q43" s="130"/>
      <c r="R43" s="326"/>
      <c r="S43" s="130"/>
    </row>
  </sheetData>
  <mergeCells count="15">
    <mergeCell ref="Q2:R2"/>
    <mergeCell ref="B4:D4"/>
    <mergeCell ref="F4:F5"/>
    <mergeCell ref="G4:G5"/>
    <mergeCell ref="H4:H5"/>
    <mergeCell ref="I4:I5"/>
    <mergeCell ref="K4:M4"/>
    <mergeCell ref="O4:O5"/>
    <mergeCell ref="P4:P5"/>
    <mergeCell ref="Q4:Q5"/>
    <mergeCell ref="R4:R5"/>
    <mergeCell ref="B5:D5"/>
    <mergeCell ref="K5:M5"/>
    <mergeCell ref="B6:B38"/>
    <mergeCell ref="K30:K38"/>
  </mergeCells>
  <phoneticPr fontId="3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M28"/>
  <sheetViews>
    <sheetView showGridLines="0" zoomScaleNormal="100" workbookViewId="0">
      <selection activeCell="O27" sqref="O27"/>
    </sheetView>
  </sheetViews>
  <sheetFormatPr defaultRowHeight="10.5" x14ac:dyDescent="0.4"/>
  <cols>
    <col min="1" max="1" width="1.625" style="5" customWidth="1"/>
    <col min="2" max="2" width="6.625" style="5" customWidth="1"/>
    <col min="3" max="3" width="3.125" style="5" customWidth="1"/>
    <col min="4" max="4" width="1.625" style="5" customWidth="1"/>
    <col min="5" max="12" width="9.125" style="5" customWidth="1"/>
    <col min="13" max="16384" width="9" style="5"/>
  </cols>
  <sheetData>
    <row r="1" spans="1:13" ht="14.25" customHeight="1" x14ac:dyDescent="0.4">
      <c r="A1" s="79" t="s">
        <v>39</v>
      </c>
      <c r="B1" s="80"/>
      <c r="C1" s="80"/>
      <c r="D1" s="80"/>
      <c r="E1" s="81"/>
      <c r="F1" s="81"/>
      <c r="G1" s="81"/>
      <c r="H1" s="81"/>
      <c r="I1" s="81"/>
      <c r="J1" s="81"/>
      <c r="K1" s="81"/>
      <c r="L1" s="81"/>
      <c r="M1" s="82"/>
    </row>
    <row r="2" spans="1:13" x14ac:dyDescent="0.4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</row>
    <row r="3" spans="1:13" ht="9.75" customHeight="1" x14ac:dyDescent="0.4">
      <c r="A3" s="81"/>
      <c r="B3" s="83"/>
      <c r="C3" s="83"/>
      <c r="D3" s="83"/>
      <c r="E3" s="81"/>
      <c r="F3" s="81"/>
      <c r="G3" s="81"/>
      <c r="H3" s="81"/>
      <c r="I3" s="81"/>
      <c r="J3" s="81"/>
      <c r="K3" s="974" t="s">
        <v>40</v>
      </c>
      <c r="L3" s="974"/>
      <c r="M3" s="82"/>
    </row>
    <row r="4" spans="1:13" ht="2.1" customHeight="1" thickBot="1" x14ac:dyDescent="0.45">
      <c r="A4" s="81"/>
      <c r="B4" s="83"/>
      <c r="C4" s="83"/>
      <c r="D4" s="83"/>
      <c r="E4" s="81"/>
      <c r="F4" s="81"/>
      <c r="G4" s="81"/>
      <c r="H4" s="81"/>
      <c r="I4" s="81"/>
      <c r="J4" s="81"/>
      <c r="K4" s="84"/>
      <c r="L4" s="84"/>
      <c r="M4" s="82"/>
    </row>
    <row r="5" spans="1:13" ht="12" customHeight="1" x14ac:dyDescent="0.4">
      <c r="A5" s="85"/>
      <c r="B5" s="975" t="s">
        <v>7</v>
      </c>
      <c r="C5" s="975"/>
      <c r="D5" s="86"/>
      <c r="E5" s="976" t="s">
        <v>41</v>
      </c>
      <c r="F5" s="977"/>
      <c r="G5" s="977"/>
      <c r="H5" s="977"/>
      <c r="I5" s="977"/>
      <c r="J5" s="977"/>
      <c r="K5" s="977"/>
      <c r="L5" s="978"/>
      <c r="M5" s="82"/>
    </row>
    <row r="6" spans="1:13" ht="12" customHeight="1" x14ac:dyDescent="0.4">
      <c r="A6" s="81"/>
      <c r="B6" s="87"/>
      <c r="C6" s="87"/>
      <c r="D6" s="88"/>
      <c r="E6" s="979" t="s">
        <v>42</v>
      </c>
      <c r="F6" s="980"/>
      <c r="G6" s="979" t="s">
        <v>43</v>
      </c>
      <c r="H6" s="980"/>
      <c r="I6" s="979" t="s">
        <v>44</v>
      </c>
      <c r="J6" s="980"/>
      <c r="K6" s="979" t="s">
        <v>45</v>
      </c>
      <c r="L6" s="981"/>
      <c r="M6" s="82"/>
    </row>
    <row r="7" spans="1:13" ht="12" customHeight="1" x14ac:dyDescent="0.4">
      <c r="A7" s="89"/>
      <c r="B7" s="982" t="s">
        <v>3</v>
      </c>
      <c r="C7" s="982"/>
      <c r="D7" s="90"/>
      <c r="E7" s="91" t="s">
        <v>24</v>
      </c>
      <c r="F7" s="91" t="s">
        <v>25</v>
      </c>
      <c r="G7" s="91" t="s">
        <v>24</v>
      </c>
      <c r="H7" s="91" t="s">
        <v>25</v>
      </c>
      <c r="I7" s="91" t="s">
        <v>24</v>
      </c>
      <c r="J7" s="91" t="s">
        <v>25</v>
      </c>
      <c r="K7" s="92" t="s">
        <v>26</v>
      </c>
      <c r="L7" s="93" t="s">
        <v>27</v>
      </c>
      <c r="M7" s="82"/>
    </row>
    <row r="8" spans="1:13" ht="3.95" customHeight="1" x14ac:dyDescent="0.4">
      <c r="A8" s="81"/>
      <c r="B8" s="81"/>
      <c r="C8" s="81"/>
      <c r="D8" s="94"/>
      <c r="E8" s="95"/>
      <c r="F8" s="95"/>
      <c r="G8" s="95"/>
      <c r="H8" s="95"/>
      <c r="I8" s="95"/>
      <c r="J8" s="95"/>
      <c r="K8" s="95"/>
      <c r="L8" s="96"/>
      <c r="M8" s="82"/>
    </row>
    <row r="9" spans="1:13" ht="12.95" customHeight="1" x14ac:dyDescent="0.4">
      <c r="A9" s="81"/>
      <c r="B9" s="97" t="s">
        <v>46</v>
      </c>
      <c r="C9" s="98" t="s">
        <v>29</v>
      </c>
      <c r="D9" s="99"/>
      <c r="E9" s="100">
        <v>744</v>
      </c>
      <c r="F9" s="100">
        <v>118363</v>
      </c>
      <c r="G9" s="100">
        <v>125815</v>
      </c>
      <c r="H9" s="100">
        <v>857248</v>
      </c>
      <c r="I9" s="100">
        <v>3433</v>
      </c>
      <c r="J9" s="100">
        <v>133926</v>
      </c>
      <c r="K9" s="100">
        <v>351</v>
      </c>
      <c r="L9" s="101">
        <v>24895</v>
      </c>
      <c r="M9" s="82"/>
    </row>
    <row r="10" spans="1:13" ht="12.95" customHeight="1" x14ac:dyDescent="0.4">
      <c r="A10" s="81"/>
      <c r="B10" s="102">
        <v>31</v>
      </c>
      <c r="C10" s="103"/>
      <c r="D10" s="99"/>
      <c r="E10" s="100">
        <v>744</v>
      </c>
      <c r="F10" s="100">
        <v>118394</v>
      </c>
      <c r="G10" s="100">
        <v>125730</v>
      </c>
      <c r="H10" s="100">
        <v>855394</v>
      </c>
      <c r="I10" s="100">
        <v>3572</v>
      </c>
      <c r="J10" s="100">
        <v>139599</v>
      </c>
      <c r="K10" s="100">
        <v>351</v>
      </c>
      <c r="L10" s="101">
        <v>24895</v>
      </c>
      <c r="M10" s="82"/>
    </row>
    <row r="11" spans="1:13" ht="12.95" customHeight="1" x14ac:dyDescent="0.4">
      <c r="A11" s="104"/>
      <c r="B11" s="105" t="s">
        <v>47</v>
      </c>
      <c r="C11" s="106" t="s">
        <v>29</v>
      </c>
      <c r="D11" s="107"/>
      <c r="E11" s="68">
        <v>744</v>
      </c>
      <c r="F11" s="68">
        <v>118523</v>
      </c>
      <c r="G11" s="68">
        <v>125729</v>
      </c>
      <c r="H11" s="68">
        <v>854877</v>
      </c>
      <c r="I11" s="68">
        <v>3572</v>
      </c>
      <c r="J11" s="68">
        <v>142179</v>
      </c>
      <c r="K11" s="68">
        <v>351</v>
      </c>
      <c r="L11" s="67">
        <v>24895</v>
      </c>
      <c r="M11" s="82"/>
    </row>
    <row r="12" spans="1:13" s="3" customFormat="1" ht="12.95" customHeight="1" x14ac:dyDescent="0.4">
      <c r="A12" s="108"/>
      <c r="B12" s="983" t="s">
        <v>48</v>
      </c>
      <c r="C12" s="983"/>
      <c r="D12" s="109"/>
      <c r="E12" s="110">
        <v>66162</v>
      </c>
      <c r="F12" s="110">
        <v>1641499</v>
      </c>
      <c r="G12" s="110">
        <v>7728828</v>
      </c>
      <c r="H12" s="110">
        <v>47409123</v>
      </c>
      <c r="I12" s="110">
        <v>142245</v>
      </c>
      <c r="J12" s="110">
        <v>3838415</v>
      </c>
      <c r="K12" s="110">
        <v>29333</v>
      </c>
      <c r="L12" s="111">
        <v>1105788</v>
      </c>
      <c r="M12" s="82"/>
    </row>
    <row r="13" spans="1:13" ht="3.95" customHeight="1" thickBot="1" x14ac:dyDescent="0.45">
      <c r="A13" s="112"/>
      <c r="B13" s="112"/>
      <c r="C13" s="112"/>
      <c r="D13" s="113"/>
      <c r="E13" s="114"/>
      <c r="F13" s="114"/>
      <c r="G13" s="114"/>
      <c r="H13" s="114"/>
      <c r="I13" s="114"/>
      <c r="J13" s="114"/>
      <c r="K13" s="114"/>
      <c r="L13" s="115"/>
      <c r="M13" s="82"/>
    </row>
    <row r="14" spans="1:13" ht="6" customHeight="1" thickBot="1" x14ac:dyDescent="0.45">
      <c r="A14" s="81"/>
      <c r="B14" s="81"/>
      <c r="C14" s="81"/>
      <c r="D14" s="81"/>
      <c r="E14" s="82"/>
      <c r="F14" s="82"/>
      <c r="G14" s="82"/>
      <c r="H14" s="82"/>
      <c r="I14" s="82"/>
      <c r="J14" s="82"/>
      <c r="K14" s="82"/>
      <c r="L14" s="82"/>
      <c r="M14" s="82"/>
    </row>
    <row r="15" spans="1:13" ht="12" customHeight="1" x14ac:dyDescent="0.4">
      <c r="A15" s="85"/>
      <c r="B15" s="975" t="s">
        <v>7</v>
      </c>
      <c r="C15" s="975"/>
      <c r="D15" s="86"/>
      <c r="E15" s="968" t="s">
        <v>49</v>
      </c>
      <c r="F15" s="969"/>
      <c r="G15" s="969"/>
      <c r="H15" s="970"/>
      <c r="I15" s="103"/>
      <c r="J15" s="103"/>
      <c r="K15" s="82"/>
      <c r="L15" s="82"/>
      <c r="M15" s="82"/>
    </row>
    <row r="16" spans="1:13" ht="12" customHeight="1" x14ac:dyDescent="0.4">
      <c r="A16" s="81"/>
      <c r="B16" s="87"/>
      <c r="C16" s="87"/>
      <c r="D16" s="88"/>
      <c r="E16" s="971" t="s">
        <v>50</v>
      </c>
      <c r="F16" s="972"/>
      <c r="G16" s="971" t="s">
        <v>51</v>
      </c>
      <c r="H16" s="973"/>
      <c r="I16" s="103"/>
      <c r="J16" s="103"/>
      <c r="K16" s="82"/>
      <c r="L16" s="82"/>
      <c r="M16" s="82"/>
    </row>
    <row r="17" spans="1:13" ht="12" customHeight="1" x14ac:dyDescent="0.4">
      <c r="A17" s="89"/>
      <c r="B17" s="982" t="s">
        <v>3</v>
      </c>
      <c r="C17" s="982"/>
      <c r="D17" s="90"/>
      <c r="E17" s="13" t="s">
        <v>24</v>
      </c>
      <c r="F17" s="13" t="s">
        <v>25</v>
      </c>
      <c r="G17" s="116" t="s">
        <v>26</v>
      </c>
      <c r="H17" s="12" t="s">
        <v>27</v>
      </c>
      <c r="I17" s="103"/>
      <c r="J17" s="103"/>
      <c r="K17" s="82"/>
      <c r="L17" s="82"/>
      <c r="M17" s="82"/>
    </row>
    <row r="18" spans="1:13" ht="3.95" customHeight="1" x14ac:dyDescent="0.4">
      <c r="A18" s="81"/>
      <c r="B18" s="81"/>
      <c r="C18" s="81"/>
      <c r="D18" s="94"/>
      <c r="E18" s="17"/>
      <c r="F18" s="17"/>
      <c r="G18" s="17"/>
      <c r="H18" s="16"/>
      <c r="I18" s="103"/>
      <c r="J18" s="103"/>
      <c r="K18" s="82"/>
      <c r="L18" s="82"/>
      <c r="M18" s="82"/>
    </row>
    <row r="19" spans="1:13" ht="12.95" customHeight="1" x14ac:dyDescent="0.4">
      <c r="A19" s="81"/>
      <c r="B19" s="97" t="s">
        <v>46</v>
      </c>
      <c r="C19" s="98" t="s">
        <v>29</v>
      </c>
      <c r="D19" s="99"/>
      <c r="E19" s="72" t="s">
        <v>37</v>
      </c>
      <c r="F19" s="117">
        <v>142962</v>
      </c>
      <c r="G19" s="117">
        <v>130343</v>
      </c>
      <c r="H19" s="21">
        <v>1277394</v>
      </c>
      <c r="I19" s="118"/>
      <c r="J19" s="119"/>
      <c r="K19" s="82"/>
      <c r="L19" s="82"/>
      <c r="M19" s="82"/>
    </row>
    <row r="20" spans="1:13" s="3" customFormat="1" ht="12.95" customHeight="1" x14ac:dyDescent="0.4">
      <c r="A20" s="81"/>
      <c r="B20" s="102">
        <v>31</v>
      </c>
      <c r="C20" s="103"/>
      <c r="D20" s="99"/>
      <c r="E20" s="72" t="s">
        <v>37</v>
      </c>
      <c r="F20" s="117">
        <v>139272</v>
      </c>
      <c r="G20" s="117">
        <v>130397</v>
      </c>
      <c r="H20" s="21">
        <v>1277554</v>
      </c>
      <c r="I20" s="118"/>
      <c r="J20" s="119"/>
      <c r="K20" s="82"/>
      <c r="L20" s="82"/>
      <c r="M20" s="82"/>
    </row>
    <row r="21" spans="1:13" ht="12.95" customHeight="1" x14ac:dyDescent="0.4">
      <c r="A21" s="104"/>
      <c r="B21" s="105" t="s">
        <v>47</v>
      </c>
      <c r="C21" s="106" t="s">
        <v>29</v>
      </c>
      <c r="D21" s="107"/>
      <c r="E21" s="120" t="s">
        <v>52</v>
      </c>
      <c r="F21" s="121">
        <v>136892</v>
      </c>
      <c r="G21" s="121">
        <f>E11+G11+I11+K11</f>
        <v>130396</v>
      </c>
      <c r="H21" s="38">
        <f>F11+H11+J11+L11+F21</f>
        <v>1277366</v>
      </c>
      <c r="I21" s="118"/>
      <c r="J21" s="119"/>
      <c r="K21" s="82"/>
      <c r="L21" s="82"/>
      <c r="M21" s="82"/>
    </row>
    <row r="22" spans="1:13" s="3" customFormat="1" ht="12.95" customHeight="1" x14ac:dyDescent="0.4">
      <c r="A22" s="108"/>
      <c r="B22" s="983" t="s">
        <v>53</v>
      </c>
      <c r="C22" s="983"/>
      <c r="D22" s="109"/>
      <c r="E22" s="110">
        <v>2720776</v>
      </c>
      <c r="F22" s="110">
        <v>16186396</v>
      </c>
      <c r="G22" s="122">
        <f>E12+G12+I12+K12+E22</f>
        <v>10687344</v>
      </c>
      <c r="H22" s="123">
        <f>F12+H12+J12+L12+F22</f>
        <v>70181221</v>
      </c>
      <c r="I22" s="103"/>
      <c r="J22" s="103"/>
      <c r="K22" s="82"/>
      <c r="L22" s="82"/>
      <c r="M22" s="82"/>
    </row>
    <row r="23" spans="1:13" ht="3.95" customHeight="1" thickBot="1" x14ac:dyDescent="0.45">
      <c r="A23" s="112"/>
      <c r="B23" s="112"/>
      <c r="C23" s="112"/>
      <c r="D23" s="113"/>
      <c r="E23" s="124"/>
      <c r="F23" s="124"/>
      <c r="G23" s="124"/>
      <c r="H23" s="125"/>
      <c r="I23" s="81"/>
      <c r="J23" s="81"/>
      <c r="K23" s="81"/>
      <c r="L23" s="81"/>
      <c r="M23" s="82"/>
    </row>
    <row r="24" spans="1:13" ht="2.1" customHeight="1" x14ac:dyDescent="0.4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2"/>
    </row>
    <row r="25" spans="1:13" ht="9.75" customHeight="1" x14ac:dyDescent="0.4">
      <c r="A25" s="126" t="s">
        <v>54</v>
      </c>
      <c r="B25" s="81"/>
      <c r="C25" s="126"/>
      <c r="D25" s="126"/>
      <c r="E25" s="81"/>
      <c r="F25" s="81"/>
      <c r="G25" s="81"/>
      <c r="H25" s="81"/>
      <c r="I25" s="81"/>
      <c r="J25" s="81"/>
      <c r="K25" s="81"/>
      <c r="L25" s="81"/>
      <c r="M25" s="82"/>
    </row>
    <row r="26" spans="1:13" x14ac:dyDescent="0.4">
      <c r="A26" s="81"/>
      <c r="B26" s="81"/>
      <c r="C26" s="81"/>
      <c r="D26" s="81"/>
      <c r="E26" s="81"/>
      <c r="F26" s="81"/>
      <c r="G26" s="127"/>
      <c r="H26" s="81"/>
      <c r="I26" s="81"/>
      <c r="J26" s="81"/>
      <c r="K26" s="81"/>
      <c r="L26" s="81"/>
      <c r="M26" s="82"/>
    </row>
    <row r="27" spans="1:13" x14ac:dyDescent="0.4">
      <c r="A27" s="128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9"/>
    </row>
    <row r="28" spans="1:13" x14ac:dyDescent="0.4">
      <c r="A28" s="129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</row>
  </sheetData>
  <mergeCells count="15">
    <mergeCell ref="B17:C17"/>
    <mergeCell ref="B22:C22"/>
    <mergeCell ref="B7:C7"/>
    <mergeCell ref="B12:C12"/>
    <mergeCell ref="B15:C15"/>
    <mergeCell ref="E15:H15"/>
    <mergeCell ref="E16:F16"/>
    <mergeCell ref="G16:H16"/>
    <mergeCell ref="K3:L3"/>
    <mergeCell ref="B5:C5"/>
    <mergeCell ref="E5:L5"/>
    <mergeCell ref="E6:F6"/>
    <mergeCell ref="G6:H6"/>
    <mergeCell ref="I6:J6"/>
    <mergeCell ref="K6:L6"/>
  </mergeCells>
  <phoneticPr fontId="3"/>
  <printOptions horizontalCentered="1"/>
  <pageMargins left="0.59055118110236227" right="0.62992125984251968" top="1.0629921259842521" bottom="0.59055118110236227" header="0.27559055118110237" footer="0.51181102362204722"/>
  <pageSetup paperSize="9" scale="95" orientation="portrait" cellComments="asDisplayed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FFFF00"/>
  </sheetPr>
  <dimension ref="A1:K105"/>
  <sheetViews>
    <sheetView showGridLines="0" zoomScaleNormal="100" zoomScaleSheetLayoutView="100" workbookViewId="0">
      <selection activeCell="K18" sqref="K18"/>
    </sheetView>
  </sheetViews>
  <sheetFormatPr defaultRowHeight="10.5" x14ac:dyDescent="0.4"/>
  <cols>
    <col min="1" max="1" width="8.125" style="5" customWidth="1"/>
    <col min="2" max="2" width="2.625" style="5" customWidth="1"/>
    <col min="3" max="3" width="22.625" style="5" customWidth="1"/>
    <col min="4" max="4" width="11.125" style="5" customWidth="1"/>
    <col min="5" max="5" width="4.625" style="5" customWidth="1"/>
    <col min="6" max="6" width="11.125" style="5" customWidth="1"/>
    <col min="7" max="7" width="4.625" style="5" customWidth="1"/>
    <col min="8" max="8" width="11.125" style="765" customWidth="1"/>
    <col min="9" max="9" width="4.625" style="5" customWidth="1"/>
    <col min="10" max="16384" width="9" style="5"/>
  </cols>
  <sheetData>
    <row r="1" spans="1:11" ht="14.25" customHeight="1" x14ac:dyDescent="0.4">
      <c r="A1" s="323" t="s">
        <v>455</v>
      </c>
      <c r="B1" s="326"/>
      <c r="C1" s="326"/>
      <c r="D1" s="326"/>
      <c r="E1" s="326"/>
      <c r="F1" s="326"/>
      <c r="G1" s="326"/>
      <c r="H1" s="706"/>
      <c r="I1" s="326"/>
      <c r="J1" s="326"/>
    </row>
    <row r="2" spans="1:11" ht="14.25" customHeight="1" x14ac:dyDescent="0.4">
      <c r="A2" s="79" t="s">
        <v>454</v>
      </c>
      <c r="B2" s="326"/>
      <c r="C2" s="326"/>
      <c r="D2" s="326"/>
      <c r="E2" s="326"/>
      <c r="F2" s="326"/>
      <c r="G2" s="326"/>
      <c r="H2" s="706"/>
      <c r="I2" s="326"/>
      <c r="J2" s="326"/>
    </row>
    <row r="3" spans="1:11" ht="9.75" customHeight="1" x14ac:dyDescent="0.4">
      <c r="A3" s="81"/>
      <c r="B3" s="81"/>
      <c r="C3" s="81"/>
      <c r="D3" s="81"/>
      <c r="E3" s="81"/>
      <c r="F3" s="974" t="s">
        <v>453</v>
      </c>
      <c r="G3" s="974"/>
      <c r="H3" s="974"/>
      <c r="I3" s="974"/>
      <c r="J3" s="326"/>
    </row>
    <row r="4" spans="1:11" ht="2.1" customHeight="1" thickBot="1" x14ac:dyDescent="0.45">
      <c r="A4" s="81"/>
      <c r="B4" s="81"/>
      <c r="C4" s="81"/>
      <c r="D4" s="81"/>
      <c r="E4" s="81"/>
      <c r="F4" s="84">
        <v>31</v>
      </c>
      <c r="G4" s="84"/>
      <c r="H4" s="84"/>
      <c r="I4" s="84"/>
      <c r="J4" s="326"/>
    </row>
    <row r="5" spans="1:11" ht="13.5" customHeight="1" x14ac:dyDescent="0.4">
      <c r="A5" s="824" t="s">
        <v>452</v>
      </c>
      <c r="B5" s="1047" t="s">
        <v>451</v>
      </c>
      <c r="C5" s="1046"/>
      <c r="D5" s="1168" t="s">
        <v>450</v>
      </c>
      <c r="E5" s="1169"/>
      <c r="F5" s="1170" t="s">
        <v>449</v>
      </c>
      <c r="G5" s="1171"/>
      <c r="H5" s="1172">
        <v>3</v>
      </c>
      <c r="I5" s="1173"/>
      <c r="J5" s="817"/>
    </row>
    <row r="6" spans="1:11" ht="6" customHeight="1" x14ac:dyDescent="0.4">
      <c r="A6" s="823"/>
      <c r="B6" s="822"/>
      <c r="C6" s="576"/>
      <c r="D6" s="821"/>
      <c r="E6" s="576"/>
      <c r="F6" s="821"/>
      <c r="G6" s="576"/>
      <c r="H6" s="820"/>
      <c r="I6" s="819"/>
      <c r="J6" s="149"/>
    </row>
    <row r="7" spans="1:11" ht="13.5" customHeight="1" x14ac:dyDescent="0.4">
      <c r="A7" s="811" t="s">
        <v>448</v>
      </c>
      <c r="B7" s="96"/>
      <c r="C7" s="814" t="s">
        <v>447</v>
      </c>
      <c r="D7" s="816">
        <v>3050</v>
      </c>
      <c r="E7" s="805"/>
      <c r="F7" s="816">
        <v>3160</v>
      </c>
      <c r="G7" s="805"/>
      <c r="H7" s="815">
        <v>3160</v>
      </c>
      <c r="I7" s="803"/>
      <c r="J7" s="817"/>
      <c r="K7" s="239"/>
    </row>
    <row r="8" spans="1:11" ht="13.5" customHeight="1" x14ac:dyDescent="0.4">
      <c r="A8" s="818">
        <v>-2</v>
      </c>
      <c r="B8" s="326"/>
      <c r="C8" s="814" t="s">
        <v>446</v>
      </c>
      <c r="D8" s="816">
        <v>1990</v>
      </c>
      <c r="E8" s="805"/>
      <c r="F8" s="816">
        <v>2020</v>
      </c>
      <c r="G8" s="805"/>
      <c r="H8" s="815">
        <v>2000</v>
      </c>
      <c r="I8" s="803"/>
      <c r="J8" s="149"/>
    </row>
    <row r="9" spans="1:11" ht="13.5" customHeight="1" x14ac:dyDescent="0.4">
      <c r="A9" s="811" t="s">
        <v>445</v>
      </c>
      <c r="B9" s="96"/>
      <c r="C9" s="814" t="s">
        <v>444</v>
      </c>
      <c r="D9" s="813">
        <v>3930</v>
      </c>
      <c r="E9" s="805"/>
      <c r="F9" s="816">
        <v>4050</v>
      </c>
      <c r="G9" s="805"/>
      <c r="H9" s="815">
        <v>4050</v>
      </c>
      <c r="I9" s="803"/>
      <c r="J9" s="817"/>
    </row>
    <row r="10" spans="1:11" ht="13.5" customHeight="1" x14ac:dyDescent="0.4">
      <c r="A10" s="811" t="s">
        <v>443</v>
      </c>
      <c r="B10" s="96"/>
      <c r="C10" s="814" t="s">
        <v>442</v>
      </c>
      <c r="D10" s="816">
        <v>1480</v>
      </c>
      <c r="E10" s="805"/>
      <c r="F10" s="816">
        <v>1550</v>
      </c>
      <c r="G10" s="805"/>
      <c r="H10" s="815">
        <v>1540</v>
      </c>
      <c r="I10" s="803"/>
      <c r="J10" s="817"/>
    </row>
    <row r="11" spans="1:11" ht="13.5" customHeight="1" x14ac:dyDescent="0.4">
      <c r="A11" s="811" t="s">
        <v>441</v>
      </c>
      <c r="B11" s="96"/>
      <c r="C11" s="814" t="s">
        <v>440</v>
      </c>
      <c r="D11" s="816">
        <v>2870</v>
      </c>
      <c r="E11" s="805"/>
      <c r="F11" s="816">
        <v>2960</v>
      </c>
      <c r="G11" s="805"/>
      <c r="H11" s="815">
        <v>2960</v>
      </c>
      <c r="I11" s="803"/>
      <c r="J11" s="149"/>
    </row>
    <row r="12" spans="1:11" ht="13.5" customHeight="1" x14ac:dyDescent="0.4">
      <c r="A12" s="811" t="s">
        <v>439</v>
      </c>
      <c r="B12" s="96"/>
      <c r="C12" s="814" t="s">
        <v>438</v>
      </c>
      <c r="D12" s="816">
        <v>2540</v>
      </c>
      <c r="E12" s="805"/>
      <c r="F12" s="816">
        <v>2630</v>
      </c>
      <c r="G12" s="805"/>
      <c r="H12" s="815">
        <v>2600</v>
      </c>
      <c r="I12" s="803"/>
      <c r="J12" s="149"/>
    </row>
    <row r="13" spans="1:11" ht="13.5" customHeight="1" x14ac:dyDescent="0.4">
      <c r="A13" s="811" t="s">
        <v>437</v>
      </c>
      <c r="B13" s="96"/>
      <c r="C13" s="814" t="s">
        <v>436</v>
      </c>
      <c r="D13" s="813">
        <v>2960</v>
      </c>
      <c r="E13" s="805"/>
      <c r="F13" s="813">
        <v>3030</v>
      </c>
      <c r="G13" s="805"/>
      <c r="H13" s="812">
        <v>3030</v>
      </c>
      <c r="I13" s="803"/>
      <c r="J13" s="149"/>
    </row>
    <row r="14" spans="1:11" ht="13.5" customHeight="1" x14ac:dyDescent="0.4">
      <c r="A14" s="811" t="s">
        <v>435</v>
      </c>
      <c r="B14" s="96"/>
      <c r="C14" s="126" t="s">
        <v>434</v>
      </c>
      <c r="D14" s="390">
        <v>2890</v>
      </c>
      <c r="E14" s="805"/>
      <c r="F14" s="390">
        <v>3150</v>
      </c>
      <c r="G14" s="805"/>
      <c r="H14" s="804">
        <v>3040</v>
      </c>
      <c r="I14" s="803"/>
      <c r="J14" s="149"/>
    </row>
    <row r="15" spans="1:11" ht="13.5" customHeight="1" x14ac:dyDescent="0.4">
      <c r="A15" s="811" t="s">
        <v>433</v>
      </c>
      <c r="B15" s="96"/>
      <c r="C15" s="126" t="s">
        <v>432</v>
      </c>
      <c r="D15" s="390">
        <v>1690</v>
      </c>
      <c r="E15" s="805"/>
      <c r="F15" s="390">
        <v>1850</v>
      </c>
      <c r="G15" s="805"/>
      <c r="H15" s="804">
        <v>1810</v>
      </c>
      <c r="I15" s="803"/>
      <c r="J15" s="149"/>
    </row>
    <row r="16" spans="1:11" ht="13.5" customHeight="1" x14ac:dyDescent="0.4">
      <c r="A16" s="574"/>
      <c r="B16" s="574"/>
      <c r="C16" s="574"/>
      <c r="D16" s="810"/>
      <c r="E16" s="809"/>
      <c r="F16" s="810"/>
      <c r="G16" s="809"/>
      <c r="H16" s="808"/>
      <c r="I16" s="807"/>
      <c r="J16" s="149"/>
    </row>
    <row r="17" spans="1:11" ht="13.5" customHeight="1" x14ac:dyDescent="0.4">
      <c r="A17" s="1167" t="s">
        <v>431</v>
      </c>
      <c r="B17" s="1167"/>
      <c r="C17" s="1167"/>
      <c r="D17" s="390">
        <v>9</v>
      </c>
      <c r="E17" s="805"/>
      <c r="F17" s="390">
        <v>9</v>
      </c>
      <c r="G17" s="805"/>
      <c r="H17" s="806">
        <f>COUNT(H7:H15)</f>
        <v>9</v>
      </c>
      <c r="I17" s="803"/>
      <c r="J17" s="149"/>
    </row>
    <row r="18" spans="1:11" ht="13.5" customHeight="1" x14ac:dyDescent="0.4">
      <c r="A18" s="1167" t="s">
        <v>430</v>
      </c>
      <c r="B18" s="1167"/>
      <c r="C18" s="1167"/>
      <c r="D18" s="390">
        <v>2600</v>
      </c>
      <c r="E18" s="805"/>
      <c r="F18" s="390">
        <v>2711.1111111111113</v>
      </c>
      <c r="G18" s="805"/>
      <c r="H18" s="804">
        <f>AVERAGE(H7:H15)</f>
        <v>2687.7777777777778</v>
      </c>
      <c r="I18" s="803"/>
      <c r="J18" s="149"/>
    </row>
    <row r="19" spans="1:11" ht="13.5" customHeight="1" thickBot="1" x14ac:dyDescent="0.45">
      <c r="A19" s="358"/>
      <c r="B19" s="358"/>
      <c r="C19" s="358"/>
      <c r="D19" s="802"/>
      <c r="E19" s="359"/>
      <c r="F19" s="801"/>
      <c r="G19" s="359"/>
      <c r="H19" s="800"/>
      <c r="I19" s="799"/>
      <c r="J19" s="149"/>
    </row>
    <row r="20" spans="1:11" ht="2.1" customHeight="1" x14ac:dyDescent="0.4">
      <c r="A20" s="326"/>
      <c r="B20" s="326"/>
      <c r="C20" s="326"/>
      <c r="D20" s="326"/>
      <c r="E20" s="326"/>
      <c r="F20" s="326"/>
      <c r="G20" s="326"/>
      <c r="H20" s="706"/>
      <c r="I20" s="326"/>
      <c r="J20" s="326"/>
    </row>
    <row r="21" spans="1:11" ht="10.5" customHeight="1" x14ac:dyDescent="0.4">
      <c r="A21" s="326" t="s">
        <v>429</v>
      </c>
      <c r="B21" s="326"/>
      <c r="C21" s="326"/>
      <c r="D21" s="394"/>
      <c r="E21" s="326"/>
      <c r="F21" s="394"/>
      <c r="G21" s="504"/>
      <c r="H21" s="706"/>
      <c r="I21" s="326"/>
      <c r="J21" s="326"/>
    </row>
    <row r="22" spans="1:11" ht="14.25" customHeight="1" x14ac:dyDescent="0.4">
      <c r="A22" s="326"/>
      <c r="B22" s="326"/>
      <c r="C22" s="326"/>
      <c r="D22" s="326"/>
      <c r="E22" s="326"/>
      <c r="F22" s="326"/>
      <c r="G22" s="326"/>
      <c r="H22" s="706"/>
      <c r="I22" s="326"/>
      <c r="J22" s="326"/>
    </row>
    <row r="23" spans="1:11" ht="12.75" customHeight="1" x14ac:dyDescent="0.4">
      <c r="A23" s="326"/>
      <c r="B23" s="326"/>
      <c r="C23" s="326"/>
      <c r="D23" s="326"/>
      <c r="E23" s="326"/>
      <c r="F23" s="326"/>
      <c r="G23" s="326"/>
      <c r="H23" s="706"/>
      <c r="I23" s="326"/>
      <c r="J23" s="326"/>
    </row>
    <row r="24" spans="1:11" ht="10.5" customHeight="1" x14ac:dyDescent="0.4">
      <c r="A24" s="326"/>
      <c r="B24" s="326"/>
      <c r="C24" s="326"/>
      <c r="D24" s="326"/>
      <c r="E24" s="326"/>
      <c r="F24" s="326"/>
      <c r="G24" s="326"/>
      <c r="H24" s="706"/>
      <c r="I24" s="326"/>
      <c r="J24" s="326"/>
    </row>
    <row r="27" spans="1:11" x14ac:dyDescent="0.4">
      <c r="K27" s="239"/>
    </row>
    <row r="28" spans="1:11" x14ac:dyDescent="0.4">
      <c r="K28" s="239"/>
    </row>
    <row r="33" spans="11:11" x14ac:dyDescent="0.4">
      <c r="K33" s="239"/>
    </row>
    <row r="91" spans="11:11" x14ac:dyDescent="0.4">
      <c r="K91" s="239"/>
    </row>
    <row r="98" spans="10:11" x14ac:dyDescent="0.4">
      <c r="J98" s="239"/>
    </row>
    <row r="101" spans="10:11" x14ac:dyDescent="0.4">
      <c r="K101" s="239"/>
    </row>
    <row r="105" spans="10:11" x14ac:dyDescent="0.4">
      <c r="J105" s="239"/>
      <c r="K105" s="239"/>
    </row>
  </sheetData>
  <mergeCells count="7">
    <mergeCell ref="A18:C18"/>
    <mergeCell ref="F3:I3"/>
    <mergeCell ref="B5:C5"/>
    <mergeCell ref="D5:E5"/>
    <mergeCell ref="F5:G5"/>
    <mergeCell ref="H5:I5"/>
    <mergeCell ref="A17:C17"/>
  </mergeCells>
  <phoneticPr fontId="3"/>
  <pageMargins left="0.59055118110236227" right="0.62992125984251968" top="0.35433070866141736" bottom="0.59055118110236227" header="0.27559055118110237" footer="0.51181102362204722"/>
  <pageSetup paperSize="9" scale="98" orientation="portrait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FFFF00"/>
  </sheetPr>
  <dimension ref="A1:M89"/>
  <sheetViews>
    <sheetView showGridLines="0" zoomScaleNormal="100" zoomScaleSheetLayoutView="100" workbookViewId="0">
      <selection activeCell="K18" sqref="K18"/>
    </sheetView>
  </sheetViews>
  <sheetFormatPr defaultRowHeight="10.5" x14ac:dyDescent="0.4"/>
  <cols>
    <col min="1" max="1" width="8.125" style="5" customWidth="1"/>
    <col min="2" max="2" width="2.625" style="5" customWidth="1"/>
    <col min="3" max="3" width="22.625" style="5" customWidth="1"/>
    <col min="4" max="4" width="11.125" style="5" customWidth="1"/>
    <col min="5" max="5" width="4.625" style="5" customWidth="1"/>
    <col min="6" max="6" width="11.125" style="765" customWidth="1"/>
    <col min="7" max="7" width="4.625" style="5" customWidth="1"/>
    <col min="8" max="8" width="11.125" style="765" customWidth="1"/>
    <col min="9" max="9" width="4.625" style="5" customWidth="1"/>
    <col min="10" max="16384" width="9" style="5"/>
  </cols>
  <sheetData>
    <row r="1" spans="1:11" ht="13.5" customHeight="1" x14ac:dyDescent="0.4">
      <c r="A1" s="1" t="s">
        <v>455</v>
      </c>
      <c r="B1" s="31"/>
      <c r="C1" s="31"/>
      <c r="F1" s="825"/>
      <c r="G1" s="130"/>
      <c r="H1" s="825"/>
      <c r="I1" s="130"/>
    </row>
    <row r="2" spans="1:11" ht="13.5" customHeight="1" x14ac:dyDescent="0.4">
      <c r="A2" s="453" t="s">
        <v>569</v>
      </c>
      <c r="B2" s="31"/>
      <c r="C2" s="31"/>
      <c r="F2" s="825"/>
      <c r="G2" s="130"/>
      <c r="H2" s="825"/>
      <c r="I2" s="130"/>
    </row>
    <row r="3" spans="1:11" ht="13.5" customHeight="1" x14ac:dyDescent="0.4">
      <c r="A3" s="5" t="s">
        <v>568</v>
      </c>
      <c r="F3" s="825"/>
      <c r="G3" s="130"/>
      <c r="H3" s="825"/>
      <c r="I3" s="130"/>
    </row>
    <row r="4" spans="1:11" ht="9.75" customHeight="1" x14ac:dyDescent="0.4">
      <c r="A4" s="130"/>
      <c r="B4" s="128"/>
      <c r="C4" s="128"/>
      <c r="D4" s="130"/>
      <c r="E4" s="133"/>
      <c r="F4" s="133"/>
      <c r="G4" s="133"/>
      <c r="H4" s="133"/>
      <c r="I4" s="133" t="s">
        <v>487</v>
      </c>
    </row>
    <row r="5" spans="1:11" ht="2.1" customHeight="1" thickBot="1" x14ac:dyDescent="0.45">
      <c r="A5" s="130"/>
      <c r="B5" s="128"/>
      <c r="C5" s="128"/>
      <c r="D5" s="130"/>
      <c r="E5" s="133"/>
      <c r="F5" s="133"/>
      <c r="G5" s="133"/>
      <c r="H5" s="133"/>
      <c r="I5" s="133"/>
    </row>
    <row r="6" spans="1:11" ht="13.5" customHeight="1" x14ac:dyDescent="0.4">
      <c r="A6" s="863" t="s">
        <v>452</v>
      </c>
      <c r="B6" s="1168" t="s">
        <v>451</v>
      </c>
      <c r="C6" s="1183"/>
      <c r="D6" s="1168" t="s">
        <v>450</v>
      </c>
      <c r="E6" s="1169"/>
      <c r="F6" s="1168" t="s">
        <v>449</v>
      </c>
      <c r="G6" s="1183"/>
      <c r="H6" s="1181">
        <v>3</v>
      </c>
      <c r="I6" s="1182"/>
      <c r="J6" s="239"/>
    </row>
    <row r="7" spans="1:11" ht="13.5" customHeight="1" x14ac:dyDescent="0.4">
      <c r="A7" s="842" t="s">
        <v>567</v>
      </c>
      <c r="B7" s="140"/>
      <c r="C7" s="870" t="s">
        <v>566</v>
      </c>
      <c r="D7" s="839">
        <v>3780</v>
      </c>
      <c r="E7" s="833"/>
      <c r="F7" s="403">
        <v>3960</v>
      </c>
      <c r="G7" s="833"/>
      <c r="H7" s="219">
        <v>3840</v>
      </c>
      <c r="I7" s="856"/>
      <c r="K7" s="239"/>
    </row>
    <row r="8" spans="1:11" ht="13.5" customHeight="1" x14ac:dyDescent="0.4">
      <c r="A8" s="842" t="s">
        <v>565</v>
      </c>
      <c r="B8" s="140"/>
      <c r="C8" s="869" t="s">
        <v>564</v>
      </c>
      <c r="D8" s="839">
        <v>3130</v>
      </c>
      <c r="E8" s="833"/>
      <c r="F8" s="403">
        <v>3410</v>
      </c>
      <c r="G8" s="833"/>
      <c r="H8" s="219">
        <v>3320</v>
      </c>
      <c r="I8" s="856"/>
    </row>
    <row r="9" spans="1:11" ht="13.5" customHeight="1" x14ac:dyDescent="0.4">
      <c r="A9" s="842" t="s">
        <v>563</v>
      </c>
      <c r="B9" s="140"/>
      <c r="C9" s="869" t="s">
        <v>562</v>
      </c>
      <c r="D9" s="839">
        <v>4000</v>
      </c>
      <c r="E9" s="833"/>
      <c r="F9" s="403">
        <v>4230</v>
      </c>
      <c r="G9" s="833"/>
      <c r="H9" s="219">
        <v>4080</v>
      </c>
      <c r="I9" s="856"/>
      <c r="K9" s="239"/>
    </row>
    <row r="10" spans="1:11" ht="13.5" customHeight="1" x14ac:dyDescent="0.4">
      <c r="A10" s="842" t="s">
        <v>561</v>
      </c>
      <c r="B10" s="140"/>
      <c r="C10" s="869" t="s">
        <v>560</v>
      </c>
      <c r="D10" s="839">
        <v>4180</v>
      </c>
      <c r="E10" s="833"/>
      <c r="F10" s="403">
        <v>4470</v>
      </c>
      <c r="G10" s="833"/>
      <c r="H10" s="219">
        <v>4350</v>
      </c>
      <c r="I10" s="856"/>
    </row>
    <row r="11" spans="1:11" ht="13.5" customHeight="1" x14ac:dyDescent="0.4">
      <c r="A11" s="842" t="s">
        <v>559</v>
      </c>
      <c r="B11" s="140"/>
      <c r="C11" s="869" t="s">
        <v>558</v>
      </c>
      <c r="D11" s="839">
        <v>3540</v>
      </c>
      <c r="E11" s="833"/>
      <c r="F11" s="403">
        <v>3760</v>
      </c>
      <c r="G11" s="833"/>
      <c r="H11" s="219">
        <v>3650</v>
      </c>
      <c r="I11" s="856"/>
      <c r="J11" s="239"/>
      <c r="K11" s="239"/>
    </row>
    <row r="12" spans="1:11" ht="13.5" customHeight="1" x14ac:dyDescent="0.4">
      <c r="A12" s="842" t="s">
        <v>557</v>
      </c>
      <c r="B12" s="140"/>
      <c r="C12" s="869" t="s">
        <v>556</v>
      </c>
      <c r="D12" s="839">
        <v>1960</v>
      </c>
      <c r="E12" s="833"/>
      <c r="F12" s="403">
        <v>2130</v>
      </c>
      <c r="G12" s="833"/>
      <c r="H12" s="219">
        <v>2070</v>
      </c>
      <c r="I12" s="856"/>
    </row>
    <row r="13" spans="1:11" ht="13.5" customHeight="1" x14ac:dyDescent="0.4">
      <c r="A13" s="842" t="s">
        <v>555</v>
      </c>
      <c r="B13" s="140"/>
      <c r="C13" s="869" t="s">
        <v>554</v>
      </c>
      <c r="D13" s="839">
        <v>6260</v>
      </c>
      <c r="E13" s="833"/>
      <c r="F13" s="403">
        <v>6550</v>
      </c>
      <c r="G13" s="833"/>
      <c r="H13" s="219">
        <v>6300</v>
      </c>
      <c r="I13" s="856"/>
      <c r="J13" s="239"/>
    </row>
    <row r="14" spans="1:11" ht="13.5" customHeight="1" x14ac:dyDescent="0.4">
      <c r="A14" s="842" t="s">
        <v>553</v>
      </c>
      <c r="B14" s="140"/>
      <c r="C14" s="869" t="s">
        <v>552</v>
      </c>
      <c r="D14" s="839">
        <v>5810</v>
      </c>
      <c r="E14" s="833"/>
      <c r="F14" s="403">
        <v>6140</v>
      </c>
      <c r="G14" s="833"/>
      <c r="H14" s="219">
        <v>5900</v>
      </c>
      <c r="I14" s="856"/>
    </row>
    <row r="15" spans="1:11" ht="13.5" customHeight="1" x14ac:dyDescent="0.4">
      <c r="A15" s="842" t="s">
        <v>551</v>
      </c>
      <c r="B15" s="140"/>
      <c r="C15" s="869" t="s">
        <v>550</v>
      </c>
      <c r="D15" s="839">
        <v>2640</v>
      </c>
      <c r="E15" s="833"/>
      <c r="F15" s="403">
        <v>2890</v>
      </c>
      <c r="G15" s="833"/>
      <c r="H15" s="219">
        <v>2790</v>
      </c>
      <c r="I15" s="856"/>
    </row>
    <row r="16" spans="1:11" ht="13.5" customHeight="1" x14ac:dyDescent="0.4">
      <c r="A16" s="842" t="s">
        <v>549</v>
      </c>
      <c r="B16" s="140"/>
      <c r="C16" s="869" t="s">
        <v>548</v>
      </c>
      <c r="D16" s="839">
        <v>2640</v>
      </c>
      <c r="E16" s="833"/>
      <c r="F16" s="403">
        <v>2810</v>
      </c>
      <c r="G16" s="833"/>
      <c r="H16" s="219">
        <v>2720</v>
      </c>
      <c r="I16" s="856"/>
    </row>
    <row r="17" spans="1:13" ht="13.5" customHeight="1" x14ac:dyDescent="0.4">
      <c r="A17" s="842" t="s">
        <v>547</v>
      </c>
      <c r="B17" s="140"/>
      <c r="C17" s="868" t="s">
        <v>546</v>
      </c>
      <c r="D17" s="839">
        <v>1100</v>
      </c>
      <c r="E17" s="833"/>
      <c r="F17" s="403">
        <v>1170</v>
      </c>
      <c r="G17" s="833"/>
      <c r="H17" s="219">
        <v>1130</v>
      </c>
      <c r="I17" s="856"/>
    </row>
    <row r="18" spans="1:13" ht="13.5" customHeight="1" x14ac:dyDescent="0.4">
      <c r="A18" s="143"/>
      <c r="B18" s="143"/>
      <c r="C18" s="142"/>
      <c r="D18" s="838"/>
      <c r="E18" s="836"/>
      <c r="F18" s="837"/>
      <c r="G18" s="836"/>
      <c r="H18" s="859"/>
      <c r="I18" s="858"/>
    </row>
    <row r="19" spans="1:13" ht="13.5" customHeight="1" x14ac:dyDescent="0.4">
      <c r="A19" s="1176" t="s">
        <v>431</v>
      </c>
      <c r="B19" s="1176"/>
      <c r="C19" s="1177"/>
      <c r="D19" s="839">
        <v>11</v>
      </c>
      <c r="E19" s="833"/>
      <c r="F19" s="403">
        <v>11</v>
      </c>
      <c r="G19" s="833"/>
      <c r="H19" s="219">
        <f>COUNT(H7:H17)</f>
        <v>11</v>
      </c>
      <c r="I19" s="856"/>
      <c r="M19" s="239"/>
    </row>
    <row r="20" spans="1:13" ht="13.5" customHeight="1" x14ac:dyDescent="0.4">
      <c r="A20" s="1176" t="s">
        <v>430</v>
      </c>
      <c r="B20" s="1176"/>
      <c r="C20" s="1177"/>
      <c r="D20" s="839">
        <f>AVERAGE(D7:D17)</f>
        <v>3549.090909090909</v>
      </c>
      <c r="E20" s="833"/>
      <c r="F20" s="403">
        <f>AVERAGE(F7:F17)</f>
        <v>3774.5454545454545</v>
      </c>
      <c r="G20" s="833"/>
      <c r="H20" s="219">
        <f>AVERAGE(H7:H17)</f>
        <v>3650</v>
      </c>
      <c r="I20" s="856"/>
    </row>
    <row r="21" spans="1:13" ht="13.5" customHeight="1" thickBot="1" x14ac:dyDescent="0.45">
      <c r="A21" s="384"/>
      <c r="B21" s="384"/>
      <c r="C21" s="832"/>
      <c r="D21" s="831"/>
      <c r="E21" s="384"/>
      <c r="F21" s="830"/>
      <c r="G21" s="384"/>
      <c r="H21" s="867"/>
      <c r="I21" s="167"/>
    </row>
    <row r="22" spans="1:13" ht="2.1" customHeight="1" x14ac:dyDescent="0.4">
      <c r="A22" s="130"/>
      <c r="B22" s="1178"/>
      <c r="C22" s="1178"/>
      <c r="D22" s="130"/>
      <c r="E22" s="130"/>
      <c r="F22" s="850"/>
      <c r="G22" s="128"/>
      <c r="H22" s="850"/>
      <c r="I22" s="128"/>
    </row>
    <row r="23" spans="1:13" ht="10.5" customHeight="1" x14ac:dyDescent="0.4">
      <c r="A23" s="130" t="s">
        <v>429</v>
      </c>
      <c r="B23" s="866"/>
      <c r="C23" s="866"/>
      <c r="D23" s="130"/>
      <c r="E23" s="130"/>
      <c r="F23" s="850"/>
      <c r="G23" s="128"/>
      <c r="H23" s="850"/>
      <c r="I23" s="128"/>
    </row>
    <row r="24" spans="1:13" ht="13.5" customHeight="1" x14ac:dyDescent="0.4">
      <c r="B24" s="865"/>
      <c r="C24" s="865"/>
      <c r="F24" s="850"/>
      <c r="G24" s="128"/>
      <c r="H24" s="850"/>
      <c r="I24" s="128"/>
    </row>
    <row r="25" spans="1:13" ht="13.5" customHeight="1" x14ac:dyDescent="0.4">
      <c r="A25" s="5" t="s">
        <v>545</v>
      </c>
      <c r="E25" s="53"/>
      <c r="F25" s="864"/>
      <c r="G25" s="128"/>
      <c r="H25" s="864"/>
      <c r="I25" s="128"/>
    </row>
    <row r="26" spans="1:13" ht="9.75" customHeight="1" x14ac:dyDescent="0.4">
      <c r="A26" s="130"/>
      <c r="B26" s="128"/>
      <c r="C26" s="128"/>
      <c r="D26" s="128"/>
      <c r="E26" s="130"/>
      <c r="F26" s="133"/>
      <c r="G26" s="133"/>
      <c r="H26" s="133"/>
      <c r="I26" s="133" t="s">
        <v>487</v>
      </c>
    </row>
    <row r="27" spans="1:13" ht="2.1" customHeight="1" thickBot="1" x14ac:dyDescent="0.45">
      <c r="A27" s="130"/>
      <c r="B27" s="128"/>
      <c r="C27" s="128"/>
      <c r="D27" s="128"/>
      <c r="E27" s="130"/>
      <c r="F27" s="133"/>
      <c r="G27" s="133"/>
      <c r="H27" s="133"/>
      <c r="I27" s="133"/>
    </row>
    <row r="28" spans="1:13" ht="13.5" customHeight="1" x14ac:dyDescent="0.4">
      <c r="A28" s="863" t="s">
        <v>452</v>
      </c>
      <c r="B28" s="1168" t="s">
        <v>451</v>
      </c>
      <c r="C28" s="1169"/>
      <c r="D28" s="1168" t="s">
        <v>450</v>
      </c>
      <c r="E28" s="1169"/>
      <c r="F28" s="1179" t="s">
        <v>449</v>
      </c>
      <c r="G28" s="1180"/>
      <c r="H28" s="1181">
        <v>3</v>
      </c>
      <c r="I28" s="1182"/>
    </row>
    <row r="29" spans="1:13" ht="13.5" customHeight="1" x14ac:dyDescent="0.4">
      <c r="A29" s="842" t="s">
        <v>544</v>
      </c>
      <c r="B29" s="140"/>
      <c r="C29" s="840" t="s">
        <v>543</v>
      </c>
      <c r="D29" s="839">
        <v>1160</v>
      </c>
      <c r="E29" s="833"/>
      <c r="F29" s="428">
        <v>1330</v>
      </c>
      <c r="G29" s="857"/>
      <c r="H29" s="219">
        <v>1300</v>
      </c>
      <c r="I29" s="856"/>
    </row>
    <row r="30" spans="1:13" ht="13.5" customHeight="1" x14ac:dyDescent="0.4">
      <c r="A30" s="842" t="s">
        <v>542</v>
      </c>
      <c r="B30" s="140"/>
      <c r="C30" s="840" t="s">
        <v>541</v>
      </c>
      <c r="D30" s="839">
        <v>2970</v>
      </c>
      <c r="E30" s="833"/>
      <c r="F30" s="428">
        <v>3200</v>
      </c>
      <c r="G30" s="857"/>
      <c r="H30" s="219">
        <v>3090</v>
      </c>
      <c r="I30" s="856"/>
    </row>
    <row r="31" spans="1:13" ht="13.5" customHeight="1" x14ac:dyDescent="0.4">
      <c r="A31" s="842" t="s">
        <v>540</v>
      </c>
      <c r="B31" s="140"/>
      <c r="C31" s="840" t="s">
        <v>539</v>
      </c>
      <c r="D31" s="839">
        <v>2340</v>
      </c>
      <c r="E31" s="833"/>
      <c r="F31" s="428">
        <v>2580</v>
      </c>
      <c r="G31" s="857"/>
      <c r="H31" s="219">
        <v>2490</v>
      </c>
      <c r="I31" s="856"/>
    </row>
    <row r="32" spans="1:13" ht="13.5" customHeight="1" x14ac:dyDescent="0.4">
      <c r="A32" s="842" t="s">
        <v>538</v>
      </c>
      <c r="B32" s="140"/>
      <c r="C32" s="840" t="s">
        <v>537</v>
      </c>
      <c r="D32" s="839">
        <v>1070</v>
      </c>
      <c r="E32" s="833"/>
      <c r="F32" s="428">
        <v>1190</v>
      </c>
      <c r="G32" s="857"/>
      <c r="H32" s="219">
        <v>1160</v>
      </c>
      <c r="I32" s="856"/>
    </row>
    <row r="33" spans="1:10" ht="13.5" customHeight="1" x14ac:dyDescent="0.4">
      <c r="A33" s="842" t="s">
        <v>536</v>
      </c>
      <c r="B33" s="140"/>
      <c r="C33" s="840" t="s">
        <v>535</v>
      </c>
      <c r="D33" s="839">
        <v>5490</v>
      </c>
      <c r="E33" s="833"/>
      <c r="F33" s="428">
        <v>5870</v>
      </c>
      <c r="G33" s="857"/>
      <c r="H33" s="219">
        <v>5650</v>
      </c>
      <c r="I33" s="856"/>
    </row>
    <row r="34" spans="1:10" ht="13.5" customHeight="1" x14ac:dyDescent="0.4">
      <c r="A34" s="842" t="s">
        <v>534</v>
      </c>
      <c r="B34" s="140"/>
      <c r="C34" s="862" t="s">
        <v>533</v>
      </c>
      <c r="D34" s="839">
        <v>3120</v>
      </c>
      <c r="E34" s="833"/>
      <c r="F34" s="428">
        <v>3360</v>
      </c>
      <c r="G34" s="857"/>
      <c r="H34" s="219">
        <v>3260</v>
      </c>
      <c r="I34" s="856"/>
      <c r="J34" s="239"/>
    </row>
    <row r="35" spans="1:10" ht="13.5" customHeight="1" x14ac:dyDescent="0.4">
      <c r="A35" s="842" t="s">
        <v>532</v>
      </c>
      <c r="B35" s="140"/>
      <c r="C35" s="862" t="s">
        <v>531</v>
      </c>
      <c r="D35" s="839">
        <v>999</v>
      </c>
      <c r="E35" s="833"/>
      <c r="F35" s="428">
        <v>1100</v>
      </c>
      <c r="G35" s="857"/>
      <c r="H35" s="219">
        <v>1070</v>
      </c>
      <c r="I35" s="856"/>
    </row>
    <row r="36" spans="1:10" ht="13.5" customHeight="1" x14ac:dyDescent="0.4">
      <c r="A36" s="842" t="s">
        <v>530</v>
      </c>
      <c r="B36" s="140"/>
      <c r="C36" s="862" t="s">
        <v>529</v>
      </c>
      <c r="D36" s="839">
        <v>1450</v>
      </c>
      <c r="E36" s="833"/>
      <c r="F36" s="428">
        <v>1590</v>
      </c>
      <c r="G36" s="857"/>
      <c r="H36" s="219">
        <v>1540</v>
      </c>
      <c r="I36" s="856"/>
    </row>
    <row r="37" spans="1:10" ht="13.5" customHeight="1" x14ac:dyDescent="0.4">
      <c r="A37" s="842" t="s">
        <v>528</v>
      </c>
      <c r="B37" s="140"/>
      <c r="C37" s="862" t="s">
        <v>527</v>
      </c>
      <c r="D37" s="839">
        <v>1440</v>
      </c>
      <c r="E37" s="833"/>
      <c r="F37" s="428">
        <v>1580</v>
      </c>
      <c r="G37" s="857"/>
      <c r="H37" s="219">
        <v>1530</v>
      </c>
      <c r="I37" s="856"/>
    </row>
    <row r="38" spans="1:10" ht="13.5" customHeight="1" x14ac:dyDescent="0.4">
      <c r="A38" s="842" t="s">
        <v>526</v>
      </c>
      <c r="B38" s="140"/>
      <c r="C38" s="862" t="s">
        <v>525</v>
      </c>
      <c r="D38" s="839">
        <v>1240</v>
      </c>
      <c r="E38" s="833"/>
      <c r="F38" s="428">
        <v>1390</v>
      </c>
      <c r="G38" s="857"/>
      <c r="H38" s="219">
        <v>1350</v>
      </c>
      <c r="I38" s="856"/>
    </row>
    <row r="39" spans="1:10" ht="13.5" customHeight="1" x14ac:dyDescent="0.4">
      <c r="A39" s="842" t="s">
        <v>524</v>
      </c>
      <c r="B39" s="140"/>
      <c r="C39" s="862" t="s">
        <v>523</v>
      </c>
      <c r="D39" s="839">
        <v>8710</v>
      </c>
      <c r="E39" s="833"/>
      <c r="F39" s="428">
        <v>9240</v>
      </c>
      <c r="G39" s="857"/>
      <c r="H39" s="219">
        <v>9010</v>
      </c>
      <c r="I39" s="856"/>
    </row>
    <row r="40" spans="1:10" ht="13.5" customHeight="1" x14ac:dyDescent="0.4">
      <c r="A40" s="842" t="s">
        <v>522</v>
      </c>
      <c r="B40" s="140"/>
      <c r="C40" s="862" t="s">
        <v>521</v>
      </c>
      <c r="D40" s="839">
        <v>3760</v>
      </c>
      <c r="E40" s="833"/>
      <c r="F40" s="428">
        <v>4020</v>
      </c>
      <c r="G40" s="857"/>
      <c r="H40" s="219">
        <v>3940</v>
      </c>
      <c r="I40" s="856"/>
    </row>
    <row r="41" spans="1:10" ht="13.5" customHeight="1" x14ac:dyDescent="0.4">
      <c r="A41" s="842" t="s">
        <v>520</v>
      </c>
      <c r="B41" s="140"/>
      <c r="C41" s="862" t="s">
        <v>519</v>
      </c>
      <c r="D41" s="839">
        <v>2200</v>
      </c>
      <c r="E41" s="833"/>
      <c r="F41" s="428">
        <v>2420</v>
      </c>
      <c r="G41" s="857"/>
      <c r="H41" s="219">
        <v>2310</v>
      </c>
      <c r="I41" s="856"/>
      <c r="J41" s="239"/>
    </row>
    <row r="42" spans="1:10" ht="13.5" customHeight="1" x14ac:dyDescent="0.4">
      <c r="A42" s="842" t="s">
        <v>518</v>
      </c>
      <c r="B42" s="140"/>
      <c r="C42" s="862" t="s">
        <v>517</v>
      </c>
      <c r="D42" s="839">
        <v>5230</v>
      </c>
      <c r="E42" s="833"/>
      <c r="F42" s="428">
        <v>5590</v>
      </c>
      <c r="G42" s="857"/>
      <c r="H42" s="219">
        <v>5400</v>
      </c>
      <c r="I42" s="856"/>
    </row>
    <row r="43" spans="1:10" ht="13.5" customHeight="1" x14ac:dyDescent="0.4">
      <c r="A43" s="842" t="s">
        <v>516</v>
      </c>
      <c r="B43" s="140"/>
      <c r="C43" s="862" t="s">
        <v>515</v>
      </c>
      <c r="D43" s="839">
        <v>2540</v>
      </c>
      <c r="E43" s="833"/>
      <c r="F43" s="428">
        <v>2800</v>
      </c>
      <c r="G43" s="857"/>
      <c r="H43" s="219">
        <v>2720</v>
      </c>
      <c r="I43" s="856"/>
    </row>
    <row r="44" spans="1:10" ht="13.5" customHeight="1" x14ac:dyDescent="0.4">
      <c r="A44" s="842" t="s">
        <v>514</v>
      </c>
      <c r="B44" s="140"/>
      <c r="C44" s="862" t="s">
        <v>513</v>
      </c>
      <c r="D44" s="839">
        <v>1580</v>
      </c>
      <c r="E44" s="833"/>
      <c r="F44" s="428">
        <v>1740</v>
      </c>
      <c r="G44" s="857"/>
      <c r="H44" s="219">
        <v>1680</v>
      </c>
      <c r="I44" s="856"/>
    </row>
    <row r="45" spans="1:10" ht="13.5" customHeight="1" x14ac:dyDescent="0.4">
      <c r="A45" s="842" t="s">
        <v>512</v>
      </c>
      <c r="B45" s="140"/>
      <c r="C45" s="862" t="s">
        <v>511</v>
      </c>
      <c r="D45" s="839">
        <v>1540</v>
      </c>
      <c r="E45" s="833"/>
      <c r="F45" s="428">
        <v>1690</v>
      </c>
      <c r="G45" s="857"/>
      <c r="H45" s="219">
        <v>1620</v>
      </c>
      <c r="I45" s="856"/>
    </row>
    <row r="46" spans="1:10" ht="13.5" customHeight="1" x14ac:dyDescent="0.4">
      <c r="A46" s="842" t="s">
        <v>510</v>
      </c>
      <c r="B46" s="140"/>
      <c r="C46" s="840" t="s">
        <v>509</v>
      </c>
      <c r="D46" s="839">
        <v>910</v>
      </c>
      <c r="E46" s="833"/>
      <c r="F46" s="428">
        <v>1000</v>
      </c>
      <c r="G46" s="857"/>
      <c r="H46" s="219">
        <v>974</v>
      </c>
      <c r="I46" s="856"/>
    </row>
    <row r="47" spans="1:10" ht="13.5" customHeight="1" x14ac:dyDescent="0.4">
      <c r="A47" s="842" t="s">
        <v>508</v>
      </c>
      <c r="B47" s="140"/>
      <c r="C47" s="840" t="s">
        <v>507</v>
      </c>
      <c r="D47" s="839">
        <v>5270</v>
      </c>
      <c r="E47" s="833"/>
      <c r="F47" s="428">
        <v>5640</v>
      </c>
      <c r="G47" s="857"/>
      <c r="H47" s="219">
        <v>5420</v>
      </c>
      <c r="I47" s="856"/>
    </row>
    <row r="48" spans="1:10" ht="13.5" customHeight="1" x14ac:dyDescent="0.4">
      <c r="A48" s="842" t="s">
        <v>506</v>
      </c>
      <c r="B48" s="140"/>
      <c r="C48" s="840" t="s">
        <v>505</v>
      </c>
      <c r="D48" s="839">
        <v>1060</v>
      </c>
      <c r="E48" s="833"/>
      <c r="F48" s="428">
        <v>1220</v>
      </c>
      <c r="G48" s="857"/>
      <c r="H48" s="219">
        <v>1180</v>
      </c>
      <c r="I48" s="856"/>
    </row>
    <row r="49" spans="1:11" ht="13.5" customHeight="1" x14ac:dyDescent="0.4">
      <c r="A49" s="842" t="s">
        <v>504</v>
      </c>
      <c r="B49" s="140"/>
      <c r="C49" s="840" t="s">
        <v>503</v>
      </c>
      <c r="D49" s="839">
        <v>5140</v>
      </c>
      <c r="E49" s="833"/>
      <c r="F49" s="428">
        <v>5520</v>
      </c>
      <c r="G49" s="857"/>
      <c r="H49" s="219">
        <v>5380</v>
      </c>
      <c r="I49" s="856"/>
      <c r="K49" s="239"/>
    </row>
    <row r="50" spans="1:11" ht="13.5" customHeight="1" x14ac:dyDescent="0.4">
      <c r="A50" s="842" t="s">
        <v>502</v>
      </c>
      <c r="B50" s="140"/>
      <c r="C50" s="840" t="s">
        <v>501</v>
      </c>
      <c r="D50" s="839">
        <v>3480</v>
      </c>
      <c r="E50" s="833"/>
      <c r="F50" s="428">
        <v>3790</v>
      </c>
      <c r="G50" s="857"/>
      <c r="H50" s="219">
        <v>3680</v>
      </c>
      <c r="I50" s="856"/>
    </row>
    <row r="51" spans="1:11" ht="13.5" customHeight="1" x14ac:dyDescent="0.4">
      <c r="A51" s="842" t="s">
        <v>500</v>
      </c>
      <c r="B51" s="140"/>
      <c r="C51" s="840" t="s">
        <v>499</v>
      </c>
      <c r="D51" s="839">
        <v>1390</v>
      </c>
      <c r="E51" s="833"/>
      <c r="F51" s="428">
        <v>1500</v>
      </c>
      <c r="G51" s="857"/>
      <c r="H51" s="219">
        <v>1460</v>
      </c>
      <c r="I51" s="856"/>
    </row>
    <row r="52" spans="1:11" ht="13.5" customHeight="1" x14ac:dyDescent="0.4">
      <c r="A52" s="842" t="s">
        <v>498</v>
      </c>
      <c r="B52" s="140"/>
      <c r="C52" s="840" t="s">
        <v>497</v>
      </c>
      <c r="D52" s="839">
        <v>1450</v>
      </c>
      <c r="E52" s="833"/>
      <c r="F52" s="428">
        <v>1630</v>
      </c>
      <c r="G52" s="857"/>
      <c r="H52" s="219">
        <v>1580</v>
      </c>
      <c r="I52" s="856"/>
    </row>
    <row r="53" spans="1:11" ht="13.5" customHeight="1" x14ac:dyDescent="0.4">
      <c r="A53" s="842" t="s">
        <v>496</v>
      </c>
      <c r="B53" s="140"/>
      <c r="C53" s="840" t="s">
        <v>495</v>
      </c>
      <c r="D53" s="839">
        <v>4330</v>
      </c>
      <c r="E53" s="833"/>
      <c r="F53" s="428">
        <v>4700</v>
      </c>
      <c r="G53" s="857"/>
      <c r="H53" s="219">
        <v>4560</v>
      </c>
      <c r="I53" s="856"/>
    </row>
    <row r="54" spans="1:11" ht="13.5" customHeight="1" x14ac:dyDescent="0.4">
      <c r="A54" s="842" t="s">
        <v>494</v>
      </c>
      <c r="B54" s="140"/>
      <c r="C54" s="840" t="s">
        <v>493</v>
      </c>
      <c r="D54" s="839">
        <v>1820</v>
      </c>
      <c r="E54" s="833"/>
      <c r="F54" s="428">
        <v>2000</v>
      </c>
      <c r="G54" s="857"/>
      <c r="H54" s="219">
        <v>1940</v>
      </c>
      <c r="I54" s="856"/>
    </row>
    <row r="55" spans="1:11" ht="13.5" customHeight="1" x14ac:dyDescent="0.4">
      <c r="A55" s="842" t="s">
        <v>492</v>
      </c>
      <c r="B55" s="140"/>
      <c r="C55" s="840" t="s">
        <v>491</v>
      </c>
      <c r="D55" s="839" t="s">
        <v>460</v>
      </c>
      <c r="E55" s="833"/>
      <c r="F55" s="428">
        <v>2250</v>
      </c>
      <c r="G55" s="857"/>
      <c r="H55" s="219">
        <v>2180</v>
      </c>
      <c r="I55" s="856"/>
    </row>
    <row r="56" spans="1:11" ht="13.5" customHeight="1" x14ac:dyDescent="0.4">
      <c r="A56" s="842" t="s">
        <v>490</v>
      </c>
      <c r="B56" s="841"/>
      <c r="C56" s="840" t="s">
        <v>489</v>
      </c>
      <c r="D56" s="839">
        <v>715</v>
      </c>
      <c r="E56" s="833"/>
      <c r="F56" s="428">
        <v>785</v>
      </c>
      <c r="G56" s="857"/>
      <c r="H56" s="219">
        <v>758</v>
      </c>
      <c r="I56" s="856"/>
    </row>
    <row r="57" spans="1:11" ht="13.5" customHeight="1" x14ac:dyDescent="0.4">
      <c r="A57" s="143"/>
      <c r="B57" s="143"/>
      <c r="C57" s="142"/>
      <c r="D57" s="838"/>
      <c r="E57" s="836"/>
      <c r="F57" s="861"/>
      <c r="G57" s="860"/>
      <c r="H57" s="859"/>
      <c r="I57" s="858"/>
    </row>
    <row r="58" spans="1:11" ht="13.5" customHeight="1" x14ac:dyDescent="0.4">
      <c r="A58" s="1176" t="s">
        <v>431</v>
      </c>
      <c r="B58" s="1176"/>
      <c r="C58" s="1177"/>
      <c r="D58" s="403">
        <f>COUNT(D29:D56)</f>
        <v>27</v>
      </c>
      <c r="E58" s="833"/>
      <c r="F58" s="428">
        <f>COUNT(F29:F56)</f>
        <v>28</v>
      </c>
      <c r="G58" s="857"/>
      <c r="H58" s="219">
        <f>COUNT(H29:H56)</f>
        <v>28</v>
      </c>
      <c r="I58" s="856"/>
    </row>
    <row r="59" spans="1:11" ht="13.5" customHeight="1" x14ac:dyDescent="0.4">
      <c r="A59" s="1176" t="s">
        <v>430</v>
      </c>
      <c r="B59" s="1176"/>
      <c r="C59" s="1177"/>
      <c r="D59" s="403">
        <f>SUM(D29:D56)/D58</f>
        <v>2681.6296296296296</v>
      </c>
      <c r="E59" s="833"/>
      <c r="F59" s="428">
        <f>SUM(F29:F56)/F58</f>
        <v>2883.0357142857142</v>
      </c>
      <c r="G59" s="857"/>
      <c r="H59" s="219">
        <f>SUM(H29:H56)/H58</f>
        <v>2794</v>
      </c>
      <c r="I59" s="856"/>
    </row>
    <row r="60" spans="1:11" ht="13.5" customHeight="1" thickBot="1" x14ac:dyDescent="0.45">
      <c r="A60" s="384"/>
      <c r="B60" s="384"/>
      <c r="C60" s="832"/>
      <c r="D60" s="855"/>
      <c r="E60" s="829"/>
      <c r="F60" s="854"/>
      <c r="G60" s="853"/>
      <c r="H60" s="852"/>
      <c r="I60" s="851"/>
    </row>
    <row r="61" spans="1:11" ht="2.1" customHeight="1" x14ac:dyDescent="0.4">
      <c r="A61" s="130"/>
      <c r="B61" s="130"/>
      <c r="C61" s="130"/>
      <c r="D61" s="130"/>
      <c r="E61" s="130"/>
      <c r="F61" s="850"/>
      <c r="G61" s="849"/>
      <c r="H61" s="848"/>
      <c r="I61" s="847"/>
      <c r="J61" s="3"/>
    </row>
    <row r="62" spans="1:11" ht="10.5" customHeight="1" x14ac:dyDescent="0.4">
      <c r="A62" s="130" t="s">
        <v>429</v>
      </c>
      <c r="B62" s="130"/>
      <c r="C62" s="130"/>
      <c r="D62" s="130"/>
      <c r="E62" s="130"/>
      <c r="F62" s="850"/>
      <c r="G62" s="849"/>
      <c r="H62" s="848"/>
      <c r="I62" s="847"/>
      <c r="J62" s="3"/>
    </row>
    <row r="63" spans="1:11" ht="13.5" customHeight="1" x14ac:dyDescent="0.4">
      <c r="F63" s="850"/>
      <c r="G63" s="849"/>
      <c r="H63" s="848"/>
      <c r="I63" s="847"/>
      <c r="J63" s="3"/>
    </row>
    <row r="64" spans="1:11" ht="13.5" customHeight="1" x14ac:dyDescent="0.4">
      <c r="A64" s="5" t="s">
        <v>488</v>
      </c>
      <c r="D64" s="62"/>
      <c r="E64" s="53"/>
      <c r="F64" s="825"/>
      <c r="G64" s="826"/>
      <c r="H64" s="825"/>
      <c r="I64" s="826"/>
    </row>
    <row r="65" spans="1:11" ht="9.75" customHeight="1" x14ac:dyDescent="0.4">
      <c r="A65" s="128"/>
      <c r="B65" s="128"/>
      <c r="C65" s="128"/>
      <c r="D65" s="128"/>
      <c r="E65" s="128"/>
      <c r="F65" s="133"/>
      <c r="G65" s="133"/>
      <c r="H65" s="133"/>
      <c r="I65" s="133" t="s">
        <v>487</v>
      </c>
    </row>
    <row r="66" spans="1:11" ht="2.1" customHeight="1" thickBot="1" x14ac:dyDescent="0.45">
      <c r="A66" s="128"/>
      <c r="B66" s="128"/>
      <c r="C66" s="128"/>
      <c r="D66" s="128"/>
      <c r="E66" s="128"/>
      <c r="F66" s="133"/>
      <c r="G66" s="133"/>
      <c r="H66" s="133"/>
      <c r="I66" s="133"/>
    </row>
    <row r="67" spans="1:11" ht="13.5" customHeight="1" x14ac:dyDescent="0.4">
      <c r="A67" s="846" t="s">
        <v>452</v>
      </c>
      <c r="B67" s="1168" t="s">
        <v>451</v>
      </c>
      <c r="C67" s="1169"/>
      <c r="D67" s="1168" t="s">
        <v>450</v>
      </c>
      <c r="E67" s="1169"/>
      <c r="F67" s="1168" t="s">
        <v>449</v>
      </c>
      <c r="G67" s="1169"/>
      <c r="H67" s="1174">
        <v>3</v>
      </c>
      <c r="I67" s="1175"/>
    </row>
    <row r="68" spans="1:11" ht="13.5" customHeight="1" x14ac:dyDescent="0.4">
      <c r="A68" s="842" t="s">
        <v>486</v>
      </c>
      <c r="B68" s="140"/>
      <c r="C68" s="840" t="s">
        <v>485</v>
      </c>
      <c r="D68" s="839">
        <v>13300</v>
      </c>
      <c r="E68" s="833"/>
      <c r="F68" s="403">
        <v>14200</v>
      </c>
      <c r="G68" s="833"/>
      <c r="H68" s="806">
        <v>14000</v>
      </c>
      <c r="I68" s="803"/>
      <c r="K68" s="239"/>
    </row>
    <row r="69" spans="1:11" ht="13.5" customHeight="1" x14ac:dyDescent="0.4">
      <c r="A69" s="842" t="s">
        <v>484</v>
      </c>
      <c r="B69" s="140"/>
      <c r="C69" s="840" t="s">
        <v>483</v>
      </c>
      <c r="D69" s="839">
        <v>36800</v>
      </c>
      <c r="E69" s="833"/>
      <c r="F69" s="403">
        <v>37600</v>
      </c>
      <c r="G69" s="833"/>
      <c r="H69" s="806">
        <v>37200</v>
      </c>
      <c r="I69" s="803"/>
    </row>
    <row r="70" spans="1:11" ht="13.5" customHeight="1" x14ac:dyDescent="0.4">
      <c r="A70" s="842" t="s">
        <v>482</v>
      </c>
      <c r="B70" s="845"/>
      <c r="C70" s="141" t="s">
        <v>481</v>
      </c>
      <c r="D70" s="839">
        <v>13900</v>
      </c>
      <c r="E70" s="844"/>
      <c r="F70" s="403">
        <v>14600</v>
      </c>
      <c r="G70" s="844"/>
      <c r="H70" s="806">
        <v>14600</v>
      </c>
      <c r="I70" s="843"/>
    </row>
    <row r="71" spans="1:11" ht="13.5" customHeight="1" x14ac:dyDescent="0.4">
      <c r="A71" s="842" t="s">
        <v>480</v>
      </c>
      <c r="B71" s="845"/>
      <c r="C71" s="141" t="s">
        <v>479</v>
      </c>
      <c r="D71" s="403">
        <v>8020</v>
      </c>
      <c r="E71" s="844"/>
      <c r="F71" s="403">
        <v>8240</v>
      </c>
      <c r="G71" s="844"/>
      <c r="H71" s="806">
        <v>8100</v>
      </c>
      <c r="I71" s="843"/>
    </row>
    <row r="72" spans="1:11" ht="13.5" customHeight="1" x14ac:dyDescent="0.4">
      <c r="A72" s="842" t="s">
        <v>478</v>
      </c>
      <c r="B72" s="140"/>
      <c r="C72" s="840" t="s">
        <v>477</v>
      </c>
      <c r="D72" s="839">
        <v>26700</v>
      </c>
      <c r="E72" s="833"/>
      <c r="F72" s="403">
        <v>27500</v>
      </c>
      <c r="G72" s="833"/>
      <c r="H72" s="806">
        <v>27200</v>
      </c>
      <c r="I72" s="803"/>
    </row>
    <row r="73" spans="1:11" ht="13.5" customHeight="1" x14ac:dyDescent="0.4">
      <c r="A73" s="842" t="s">
        <v>476</v>
      </c>
      <c r="B73" s="140"/>
      <c r="C73" s="840" t="s">
        <v>475</v>
      </c>
      <c r="D73" s="839">
        <v>28500</v>
      </c>
      <c r="E73" s="833"/>
      <c r="F73" s="403">
        <v>29400</v>
      </c>
      <c r="G73" s="833"/>
      <c r="H73" s="806">
        <v>29000</v>
      </c>
      <c r="I73" s="803"/>
    </row>
    <row r="74" spans="1:11" ht="13.5" customHeight="1" x14ac:dyDescent="0.4">
      <c r="A74" s="842" t="s">
        <v>474</v>
      </c>
      <c r="B74" s="140"/>
      <c r="C74" s="840" t="s">
        <v>473</v>
      </c>
      <c r="D74" s="839">
        <v>18500</v>
      </c>
      <c r="E74" s="833"/>
      <c r="F74" s="403">
        <v>19400</v>
      </c>
      <c r="G74" s="833"/>
      <c r="H74" s="806">
        <v>19200</v>
      </c>
      <c r="I74" s="803"/>
    </row>
    <row r="75" spans="1:11" ht="13.5" customHeight="1" x14ac:dyDescent="0.4">
      <c r="A75" s="842" t="s">
        <v>472</v>
      </c>
      <c r="B75" s="140"/>
      <c r="C75" s="840" t="s">
        <v>471</v>
      </c>
      <c r="D75" s="839">
        <v>20900</v>
      </c>
      <c r="E75" s="833"/>
      <c r="F75" s="403">
        <v>22100</v>
      </c>
      <c r="G75" s="833"/>
      <c r="H75" s="806">
        <v>21600</v>
      </c>
      <c r="I75" s="803"/>
      <c r="J75" s="239"/>
    </row>
    <row r="76" spans="1:11" ht="13.5" customHeight="1" x14ac:dyDescent="0.4">
      <c r="A76" s="842" t="s">
        <v>470</v>
      </c>
      <c r="B76" s="140"/>
      <c r="C76" s="840" t="s">
        <v>469</v>
      </c>
      <c r="D76" s="839">
        <v>26600</v>
      </c>
      <c r="E76" s="833"/>
      <c r="F76" s="403">
        <v>27500</v>
      </c>
      <c r="G76" s="833"/>
      <c r="H76" s="806">
        <v>27200</v>
      </c>
      <c r="I76" s="803"/>
    </row>
    <row r="77" spans="1:11" ht="13.5" customHeight="1" x14ac:dyDescent="0.4">
      <c r="A77" s="842" t="s">
        <v>468</v>
      </c>
      <c r="B77" s="140"/>
      <c r="C77" s="840" t="s">
        <v>467</v>
      </c>
      <c r="D77" s="839">
        <v>13000</v>
      </c>
      <c r="E77" s="833"/>
      <c r="F77" s="403">
        <v>13600</v>
      </c>
      <c r="G77" s="833"/>
      <c r="H77" s="806">
        <v>13400</v>
      </c>
      <c r="I77" s="803"/>
      <c r="J77" s="239"/>
    </row>
    <row r="78" spans="1:11" ht="13.5" customHeight="1" x14ac:dyDescent="0.4">
      <c r="A78" s="842" t="s">
        <v>466</v>
      </c>
      <c r="B78" s="140"/>
      <c r="C78" s="840" t="s">
        <v>465</v>
      </c>
      <c r="D78" s="839">
        <v>13900</v>
      </c>
      <c r="E78" s="833"/>
      <c r="F78" s="403">
        <v>14500</v>
      </c>
      <c r="G78" s="833"/>
      <c r="H78" s="806">
        <v>14300</v>
      </c>
      <c r="I78" s="803"/>
    </row>
    <row r="79" spans="1:11" ht="13.5" customHeight="1" x14ac:dyDescent="0.4">
      <c r="A79" s="842" t="s">
        <v>464</v>
      </c>
      <c r="B79" s="140"/>
      <c r="C79" s="840" t="s">
        <v>463</v>
      </c>
      <c r="D79" s="839">
        <v>4320</v>
      </c>
      <c r="E79" s="833"/>
      <c r="F79" s="403">
        <v>4660</v>
      </c>
      <c r="G79" s="833"/>
      <c r="H79" s="806">
        <v>4180</v>
      </c>
      <c r="I79" s="803"/>
    </row>
    <row r="80" spans="1:11" ht="13.5" customHeight="1" x14ac:dyDescent="0.4">
      <c r="A80" s="842" t="s">
        <v>462</v>
      </c>
      <c r="B80" s="140"/>
      <c r="C80" s="840" t="s">
        <v>461</v>
      </c>
      <c r="D80" s="839">
        <v>24500</v>
      </c>
      <c r="E80" s="833"/>
      <c r="F80" s="403" t="s">
        <v>460</v>
      </c>
      <c r="G80" s="833"/>
      <c r="H80" s="806" t="s">
        <v>459</v>
      </c>
      <c r="I80" s="803"/>
    </row>
    <row r="81" spans="1:9" ht="13.5" customHeight="1" x14ac:dyDescent="0.4">
      <c r="A81" s="842" t="s">
        <v>458</v>
      </c>
      <c r="B81" s="841"/>
      <c r="C81" s="840" t="s">
        <v>457</v>
      </c>
      <c r="D81" s="839">
        <v>2390</v>
      </c>
      <c r="E81" s="833"/>
      <c r="F81" s="403">
        <v>2560</v>
      </c>
      <c r="G81" s="833"/>
      <c r="H81" s="806">
        <v>2480</v>
      </c>
      <c r="I81" s="803"/>
    </row>
    <row r="82" spans="1:9" ht="13.5" customHeight="1" x14ac:dyDescent="0.4">
      <c r="A82" s="143"/>
      <c r="B82" s="143"/>
      <c r="C82" s="142"/>
      <c r="D82" s="838"/>
      <c r="E82" s="836"/>
      <c r="F82" s="837"/>
      <c r="G82" s="836"/>
      <c r="H82" s="835"/>
      <c r="I82" s="807"/>
    </row>
    <row r="83" spans="1:9" ht="13.5" customHeight="1" x14ac:dyDescent="0.4">
      <c r="A83" s="1176" t="s">
        <v>431</v>
      </c>
      <c r="B83" s="1176"/>
      <c r="C83" s="1177"/>
      <c r="D83" s="403">
        <f>COUNT(D68:D81)</f>
        <v>14</v>
      </c>
      <c r="E83" s="406"/>
      <c r="F83" s="403">
        <f>COUNT(F68:F81)</f>
        <v>13</v>
      </c>
      <c r="G83" s="406"/>
      <c r="H83" s="806">
        <f>COUNT(H68:H81)</f>
        <v>13</v>
      </c>
      <c r="I83" s="834"/>
    </row>
    <row r="84" spans="1:9" ht="13.5" customHeight="1" x14ac:dyDescent="0.4">
      <c r="A84" s="1176" t="s">
        <v>430</v>
      </c>
      <c r="B84" s="1176"/>
      <c r="C84" s="1177"/>
      <c r="D84" s="403">
        <f>AVERAGE(D68:D81)</f>
        <v>17952.142857142859</v>
      </c>
      <c r="E84" s="833"/>
      <c r="F84" s="403">
        <f>AVERAGE(F68:F81)</f>
        <v>18143.076923076922</v>
      </c>
      <c r="G84" s="833"/>
      <c r="H84" s="806">
        <f>AVERAGE(H68:H81)</f>
        <v>17881.538461538461</v>
      </c>
      <c r="I84" s="803"/>
    </row>
    <row r="85" spans="1:9" ht="13.5" customHeight="1" thickBot="1" x14ac:dyDescent="0.45">
      <c r="A85" s="384"/>
      <c r="B85" s="384"/>
      <c r="C85" s="832"/>
      <c r="D85" s="831"/>
      <c r="E85" s="829"/>
      <c r="F85" s="830"/>
      <c r="G85" s="829"/>
      <c r="H85" s="828"/>
      <c r="I85" s="827"/>
    </row>
    <row r="86" spans="1:9" ht="2.1" customHeight="1" x14ac:dyDescent="0.4">
      <c r="A86" s="130"/>
      <c r="B86" s="130"/>
      <c r="C86" s="130"/>
      <c r="D86" s="130"/>
      <c r="E86" s="130"/>
      <c r="F86" s="825"/>
      <c r="G86" s="826"/>
      <c r="H86" s="825"/>
      <c r="I86" s="826"/>
    </row>
    <row r="87" spans="1:9" ht="10.5" customHeight="1" x14ac:dyDescent="0.4">
      <c r="A87" s="130" t="s">
        <v>429</v>
      </c>
      <c r="B87" s="130"/>
      <c r="C87" s="130"/>
      <c r="D87" s="130"/>
      <c r="E87" s="59"/>
      <c r="F87" s="825"/>
      <c r="G87" s="826"/>
      <c r="H87" s="825"/>
      <c r="I87" s="52" t="s">
        <v>456</v>
      </c>
    </row>
    <row r="88" spans="1:9" ht="10.5" customHeight="1" x14ac:dyDescent="0.4">
      <c r="D88" s="62"/>
      <c r="F88" s="825"/>
      <c r="G88" s="130"/>
      <c r="H88" s="825"/>
      <c r="I88" s="130"/>
    </row>
    <row r="89" spans="1:9" ht="10.5" customHeight="1" x14ac:dyDescent="0.4">
      <c r="F89" s="825"/>
      <c r="G89" s="130"/>
      <c r="H89" s="825"/>
      <c r="I89" s="130"/>
    </row>
  </sheetData>
  <mergeCells count="19">
    <mergeCell ref="A20:C20"/>
    <mergeCell ref="B6:C6"/>
    <mergeCell ref="D6:E6"/>
    <mergeCell ref="F6:G6"/>
    <mergeCell ref="H6:I6"/>
    <mergeCell ref="A19:C19"/>
    <mergeCell ref="B22:C22"/>
    <mergeCell ref="B28:C28"/>
    <mergeCell ref="D28:E28"/>
    <mergeCell ref="F28:G28"/>
    <mergeCell ref="H28:I28"/>
    <mergeCell ref="F67:G67"/>
    <mergeCell ref="H67:I67"/>
    <mergeCell ref="A83:C83"/>
    <mergeCell ref="A58:C58"/>
    <mergeCell ref="A84:C84"/>
    <mergeCell ref="A59:C59"/>
    <mergeCell ref="B67:C67"/>
    <mergeCell ref="D67:E67"/>
  </mergeCells>
  <phoneticPr fontId="3"/>
  <pageMargins left="0.59055118110236227" right="0.62992125984251968" top="0.35433070866141736" bottom="0.59055118110236227" header="0.27559055118110237" footer="0.51181102362204722"/>
  <pageSetup paperSize="9" scale="97" orientation="portrait" r:id="rId1"/>
  <headerFooter alignWithMargins="0"/>
  <rowBreaks count="1" manualBreakCount="1">
    <brk id="63" max="16383" man="1"/>
  </rowBreak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FFFF00"/>
  </sheetPr>
  <dimension ref="A1:J18"/>
  <sheetViews>
    <sheetView showGridLines="0" zoomScaleNormal="100" zoomScaleSheetLayoutView="100" workbookViewId="0">
      <selection activeCell="K18" sqref="K18"/>
    </sheetView>
  </sheetViews>
  <sheetFormatPr defaultRowHeight="10.5" x14ac:dyDescent="0.4"/>
  <cols>
    <col min="1" max="1" width="8.125" style="5" customWidth="1"/>
    <col min="2" max="2" width="2.625" style="5" customWidth="1"/>
    <col min="3" max="3" width="22.875" style="5" customWidth="1"/>
    <col min="4" max="4" width="11.125" style="5" customWidth="1"/>
    <col min="5" max="5" width="4.625" style="5" customWidth="1"/>
    <col min="6" max="6" width="11.125" style="5" customWidth="1"/>
    <col min="7" max="7" width="4.625" style="5" customWidth="1"/>
    <col min="8" max="8" width="11.125" style="765" customWidth="1"/>
    <col min="9" max="9" width="4.625" style="5" customWidth="1"/>
    <col min="10" max="16384" width="9" style="5"/>
  </cols>
  <sheetData>
    <row r="1" spans="1:10" ht="14.25" customHeight="1" x14ac:dyDescent="0.4">
      <c r="A1" s="1" t="s">
        <v>455</v>
      </c>
      <c r="H1" s="825"/>
      <c r="I1" s="130"/>
      <c r="J1" s="130"/>
    </row>
    <row r="2" spans="1:10" ht="18" customHeight="1" x14ac:dyDescent="0.4">
      <c r="A2" s="453" t="s">
        <v>582</v>
      </c>
      <c r="G2" s="53"/>
      <c r="H2" s="864"/>
      <c r="I2" s="849"/>
      <c r="J2" s="130"/>
    </row>
    <row r="3" spans="1:10" ht="9.75" customHeight="1" x14ac:dyDescent="0.4">
      <c r="A3" s="128"/>
      <c r="B3" s="128"/>
      <c r="C3" s="128"/>
      <c r="D3" s="128"/>
      <c r="E3" s="128"/>
      <c r="F3" s="128"/>
      <c r="G3" s="130"/>
      <c r="H3" s="850"/>
      <c r="I3" s="850" t="s">
        <v>487</v>
      </c>
      <c r="J3" s="130"/>
    </row>
    <row r="4" spans="1:10" ht="2.1" customHeight="1" thickBot="1" x14ac:dyDescent="0.45">
      <c r="A4" s="128"/>
      <c r="B4" s="128"/>
      <c r="C4" s="128"/>
      <c r="D4" s="128"/>
      <c r="E4" s="128"/>
      <c r="F4" s="128"/>
      <c r="G4" s="130"/>
      <c r="H4" s="850"/>
      <c r="I4" s="850"/>
      <c r="J4" s="130"/>
    </row>
    <row r="5" spans="1:10" ht="11.25" customHeight="1" x14ac:dyDescent="0.4">
      <c r="A5" s="1188" t="s">
        <v>581</v>
      </c>
      <c r="B5" s="1188"/>
      <c r="C5" s="1188"/>
      <c r="D5" s="1087" t="s">
        <v>580</v>
      </c>
      <c r="E5" s="1088"/>
      <c r="F5" s="1087" t="s">
        <v>579</v>
      </c>
      <c r="G5" s="989"/>
      <c r="H5" s="946">
        <v>3</v>
      </c>
      <c r="I5" s="947"/>
      <c r="J5" s="130"/>
    </row>
    <row r="6" spans="1:10" ht="11.25" customHeight="1" x14ac:dyDescent="0.4">
      <c r="A6" s="1193" t="s">
        <v>578</v>
      </c>
      <c r="B6" s="1193"/>
      <c r="C6" s="1193"/>
      <c r="D6" s="1189"/>
      <c r="E6" s="1190"/>
      <c r="F6" s="1189"/>
      <c r="G6" s="1131"/>
      <c r="H6" s="1191"/>
      <c r="I6" s="1192"/>
      <c r="J6" s="130"/>
    </row>
    <row r="7" spans="1:10" ht="3.75" customHeight="1" x14ac:dyDescent="0.4">
      <c r="A7" s="879"/>
      <c r="B7" s="879"/>
      <c r="C7" s="143"/>
      <c r="D7" s="402"/>
      <c r="E7" s="142"/>
      <c r="F7" s="1185"/>
      <c r="G7" s="1185"/>
      <c r="H7" s="1186"/>
      <c r="I7" s="1187"/>
      <c r="J7" s="130"/>
    </row>
    <row r="8" spans="1:10" ht="13.5" customHeight="1" x14ac:dyDescent="0.4">
      <c r="A8" s="1184" t="s">
        <v>577</v>
      </c>
      <c r="B8" s="1184"/>
      <c r="C8" s="1184"/>
      <c r="D8" s="878">
        <v>6331</v>
      </c>
      <c r="E8" s="141"/>
      <c r="F8" s="877">
        <v>6270</v>
      </c>
      <c r="G8" s="138"/>
      <c r="H8" s="874">
        <f>SUM('6-25（1）（R3）'!H7:H15,'6-25（2）（R3）'!H7:H17,'6-25（2）（R3）'!H29:H56,'6-25（2）（R3）'!H68:H81)/61</f>
        <v>6148.0655737704919</v>
      </c>
      <c r="I8" s="152"/>
      <c r="J8" s="130"/>
    </row>
    <row r="9" spans="1:10" ht="13.5" customHeight="1" x14ac:dyDescent="0.4">
      <c r="A9" s="1184" t="s">
        <v>576</v>
      </c>
      <c r="B9" s="1184"/>
      <c r="C9" s="1184"/>
      <c r="D9" s="403">
        <v>2600</v>
      </c>
      <c r="E9" s="141"/>
      <c r="F9" s="839">
        <v>2711</v>
      </c>
      <c r="G9" s="833"/>
      <c r="H9" s="219">
        <f>SUM('6-25（1）（R3）'!H7:H15)/9</f>
        <v>2687.7777777777778</v>
      </c>
      <c r="I9" s="856"/>
      <c r="J9" s="130"/>
    </row>
    <row r="10" spans="1:10" ht="13.5" customHeight="1" x14ac:dyDescent="0.4">
      <c r="A10" s="1184" t="s">
        <v>575</v>
      </c>
      <c r="B10" s="1184"/>
      <c r="C10" s="1184"/>
      <c r="D10" s="878">
        <v>6976</v>
      </c>
      <c r="E10" s="141"/>
      <c r="F10" s="877">
        <v>6887</v>
      </c>
      <c r="G10" s="833"/>
      <c r="H10" s="874">
        <f>SUM('6-25（2）（R3）'!H7:H17,'6-25（2）（R3）'!H29:H56,'6-25（2）（R3）'!H68:H81)/52</f>
        <v>6746.9615384615381</v>
      </c>
      <c r="I10" s="856"/>
      <c r="J10" s="130"/>
    </row>
    <row r="11" spans="1:10" ht="13.5" customHeight="1" x14ac:dyDescent="0.4">
      <c r="A11" s="1184" t="s">
        <v>574</v>
      </c>
      <c r="B11" s="1184"/>
      <c r="C11" s="1184"/>
      <c r="D11" s="876">
        <v>2933</v>
      </c>
      <c r="E11" s="141"/>
      <c r="F11" s="875">
        <v>3134</v>
      </c>
      <c r="G11" s="833"/>
      <c r="H11" s="874">
        <f>SUM('6-25（2）（R3）'!H7:H17,'6-25（2）（R3）'!H29:H56)/39</f>
        <v>3035.4358974358975</v>
      </c>
      <c r="I11" s="856"/>
      <c r="J11" s="130"/>
    </row>
    <row r="12" spans="1:10" ht="13.5" customHeight="1" x14ac:dyDescent="0.4">
      <c r="A12" s="1184" t="s">
        <v>573</v>
      </c>
      <c r="B12" s="1184"/>
      <c r="C12" s="1184"/>
      <c r="D12" s="403">
        <v>3549.090909090909</v>
      </c>
      <c r="E12" s="141"/>
      <c r="F12" s="839">
        <v>3775</v>
      </c>
      <c r="G12" s="833"/>
      <c r="H12" s="219">
        <f>SUM('6-25（2）（R3）'!H7:H17)/11</f>
        <v>3650</v>
      </c>
      <c r="I12" s="856"/>
      <c r="J12" s="130"/>
    </row>
    <row r="13" spans="1:10" ht="13.5" customHeight="1" x14ac:dyDescent="0.4">
      <c r="A13" s="1184" t="s">
        <v>572</v>
      </c>
      <c r="B13" s="1184"/>
      <c r="C13" s="1184"/>
      <c r="D13" s="403">
        <v>2682</v>
      </c>
      <c r="E13" s="141"/>
      <c r="F13" s="839">
        <v>2883</v>
      </c>
      <c r="G13" s="833"/>
      <c r="H13" s="219">
        <f>SUM('6-25（2）（R3）'!H29:H56)/28</f>
        <v>2794</v>
      </c>
      <c r="I13" s="856"/>
      <c r="J13" s="130"/>
    </row>
    <row r="14" spans="1:10" ht="13.5" customHeight="1" x14ac:dyDescent="0.4">
      <c r="A14" s="1184" t="s">
        <v>571</v>
      </c>
      <c r="B14" s="1184"/>
      <c r="C14" s="1184"/>
      <c r="D14" s="403">
        <v>17952</v>
      </c>
      <c r="E14" s="141"/>
      <c r="F14" s="839">
        <v>18143</v>
      </c>
      <c r="G14" s="833"/>
      <c r="H14" s="219">
        <f>SUM('6-25（2）（R3）'!H68:H81)/13</f>
        <v>17881.538461538461</v>
      </c>
      <c r="I14" s="856"/>
      <c r="J14" s="130"/>
    </row>
    <row r="15" spans="1:10" ht="3.75" customHeight="1" thickBot="1" x14ac:dyDescent="0.45">
      <c r="A15" s="384"/>
      <c r="B15" s="384"/>
      <c r="C15" s="384"/>
      <c r="D15" s="873"/>
      <c r="E15" s="832"/>
      <c r="F15" s="831"/>
      <c r="G15" s="829"/>
      <c r="H15" s="867"/>
      <c r="I15" s="851"/>
      <c r="J15" s="130"/>
    </row>
    <row r="16" spans="1:10" ht="2.1" customHeight="1" x14ac:dyDescent="0.4">
      <c r="A16" s="130"/>
      <c r="B16" s="130"/>
      <c r="C16" s="130"/>
      <c r="D16" s="130"/>
      <c r="E16" s="130"/>
      <c r="F16" s="130"/>
      <c r="G16" s="130"/>
      <c r="H16" s="872"/>
      <c r="I16" s="63"/>
      <c r="J16" s="130"/>
    </row>
    <row r="17" spans="1:10" ht="10.5" customHeight="1" x14ac:dyDescent="0.4">
      <c r="A17" s="59" t="s">
        <v>570</v>
      </c>
      <c r="B17" s="130"/>
      <c r="C17" s="130"/>
      <c r="D17" s="130"/>
      <c r="E17" s="130"/>
      <c r="F17" s="871"/>
      <c r="G17" s="130"/>
      <c r="H17" s="825"/>
      <c r="I17" s="130"/>
      <c r="J17" s="130"/>
    </row>
    <row r="18" spans="1:10" x14ac:dyDescent="0.4">
      <c r="F18" s="62"/>
      <c r="H18" s="130"/>
      <c r="I18" s="130"/>
      <c r="J18" s="130"/>
    </row>
  </sheetData>
  <mergeCells count="14">
    <mergeCell ref="F7:G7"/>
    <mergeCell ref="H7:I7"/>
    <mergeCell ref="A5:C5"/>
    <mergeCell ref="D5:E6"/>
    <mergeCell ref="F5:G6"/>
    <mergeCell ref="H5:I6"/>
    <mergeCell ref="A6:C6"/>
    <mergeCell ref="A14:C14"/>
    <mergeCell ref="A8:C8"/>
    <mergeCell ref="A9:C9"/>
    <mergeCell ref="A10:C10"/>
    <mergeCell ref="A11:C11"/>
    <mergeCell ref="A12:C12"/>
    <mergeCell ref="A13:C13"/>
  </mergeCells>
  <phoneticPr fontId="3"/>
  <pageMargins left="0.59055118110236227" right="0.62992125984251968" top="0.35433070866141736" bottom="0.59055118110236227" header="0.27559055118110237" footer="0.51181102362204722"/>
  <pageSetup paperSize="9" scale="9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K15"/>
  <sheetViews>
    <sheetView showGridLines="0" zoomScaleNormal="100" zoomScaleSheetLayoutView="110" workbookViewId="0">
      <selection activeCell="P21" sqref="P21"/>
    </sheetView>
  </sheetViews>
  <sheetFormatPr defaultColWidth="6.125" defaultRowHeight="10.5" x14ac:dyDescent="0.4"/>
  <cols>
    <col min="1" max="1" width="0.875" style="174" customWidth="1"/>
    <col min="2" max="2" width="9.875" style="174" customWidth="1"/>
    <col min="3" max="3" width="7.625" style="174" customWidth="1"/>
    <col min="4" max="4" width="0.875" style="174" customWidth="1"/>
    <col min="5" max="5" width="19.625" style="174" customWidth="1"/>
    <col min="6" max="6" width="0.75" style="174" customWidth="1"/>
    <col min="7" max="7" width="19.625" style="174" customWidth="1"/>
    <col min="8" max="8" width="0.75" style="174" customWidth="1"/>
    <col min="9" max="9" width="19.625" style="179" customWidth="1"/>
    <col min="10" max="10" width="0.75" style="174" customWidth="1"/>
    <col min="11" max="16384" width="6.125" style="174"/>
  </cols>
  <sheetData>
    <row r="1" spans="1:11" ht="12.75" customHeight="1" x14ac:dyDescent="0.4">
      <c r="A1" s="171" t="s">
        <v>80</v>
      </c>
      <c r="B1" s="171"/>
      <c r="C1" s="171"/>
      <c r="D1" s="171"/>
      <c r="E1" s="171"/>
      <c r="F1" s="171"/>
      <c r="G1" s="171"/>
      <c r="H1" s="171"/>
      <c r="I1" s="172"/>
      <c r="J1" s="173"/>
    </row>
    <row r="2" spans="1:11" x14ac:dyDescent="0.4">
      <c r="A2" s="173"/>
      <c r="B2" s="173"/>
      <c r="C2" s="173"/>
      <c r="D2" s="173"/>
      <c r="E2" s="173"/>
      <c r="F2" s="173"/>
      <c r="G2" s="173"/>
      <c r="H2" s="173"/>
      <c r="I2" s="59"/>
      <c r="J2" s="173"/>
    </row>
    <row r="3" spans="1:11" s="176" customFormat="1" ht="9.75" customHeight="1" x14ac:dyDescent="0.4">
      <c r="A3" s="132"/>
      <c r="B3" s="175"/>
      <c r="C3" s="175"/>
      <c r="D3" s="175"/>
      <c r="E3" s="175"/>
      <c r="F3" s="175"/>
      <c r="G3" s="175"/>
      <c r="H3" s="175"/>
      <c r="I3" s="132"/>
      <c r="J3" s="133" t="s">
        <v>81</v>
      </c>
    </row>
    <row r="4" spans="1:11" s="176" customFormat="1" ht="2.1" customHeight="1" thickBot="1" x14ac:dyDescent="0.45">
      <c r="A4" s="132"/>
      <c r="B4" s="175"/>
      <c r="C4" s="175"/>
      <c r="D4" s="175"/>
      <c r="E4" s="175"/>
      <c r="F4" s="175"/>
      <c r="G4" s="175"/>
      <c r="H4" s="175"/>
      <c r="I4" s="132"/>
      <c r="J4" s="133"/>
    </row>
    <row r="5" spans="1:11" s="176" customFormat="1" ht="11.1" customHeight="1" x14ac:dyDescent="0.4">
      <c r="A5" s="177"/>
      <c r="B5" s="984" t="s">
        <v>82</v>
      </c>
      <c r="C5" s="984"/>
      <c r="D5" s="135"/>
      <c r="E5" s="985" t="s">
        <v>83</v>
      </c>
      <c r="F5" s="986"/>
      <c r="G5" s="985" t="s">
        <v>84</v>
      </c>
      <c r="H5" s="986"/>
      <c r="I5" s="989" t="s">
        <v>85</v>
      </c>
      <c r="J5" s="989"/>
    </row>
    <row r="6" spans="1:11" ht="11.1" customHeight="1" x14ac:dyDescent="0.4">
      <c r="A6" s="178"/>
      <c r="B6" s="137" t="s">
        <v>86</v>
      </c>
      <c r="C6" s="137"/>
      <c r="D6" s="137"/>
      <c r="E6" s="987"/>
      <c r="F6" s="988"/>
      <c r="G6" s="987"/>
      <c r="H6" s="988"/>
      <c r="I6" s="990"/>
      <c r="J6" s="990"/>
      <c r="K6" s="179"/>
    </row>
    <row r="7" spans="1:11" ht="3" customHeight="1" x14ac:dyDescent="0.4">
      <c r="A7" s="144"/>
      <c r="B7" s="144"/>
      <c r="C7" s="144"/>
      <c r="D7" s="144"/>
      <c r="E7" s="180"/>
      <c r="F7" s="181"/>
      <c r="G7" s="180"/>
      <c r="H7" s="181"/>
      <c r="I7" s="182"/>
      <c r="J7" s="144"/>
    </row>
    <row r="8" spans="1:11" ht="14.1" customHeight="1" x14ac:dyDescent="0.4">
      <c r="A8" s="144"/>
      <c r="B8" s="183" t="s">
        <v>87</v>
      </c>
      <c r="C8" s="182" t="s">
        <v>88</v>
      </c>
      <c r="D8" s="144"/>
      <c r="E8" s="184">
        <v>130403</v>
      </c>
      <c r="F8" s="185"/>
      <c r="G8" s="186">
        <v>38387</v>
      </c>
      <c r="H8" s="185"/>
      <c r="I8" s="187">
        <v>29</v>
      </c>
      <c r="J8" s="144"/>
      <c r="K8" s="188"/>
    </row>
    <row r="9" spans="1:11" s="192" customFormat="1" ht="14.1" customHeight="1" x14ac:dyDescent="0.4">
      <c r="A9" s="103"/>
      <c r="B9" s="97" t="s">
        <v>89</v>
      </c>
      <c r="C9" s="98" t="s">
        <v>90</v>
      </c>
      <c r="D9" s="103"/>
      <c r="E9" s="189">
        <v>130457</v>
      </c>
      <c r="F9" s="190"/>
      <c r="G9" s="189">
        <v>38840</v>
      </c>
      <c r="H9" s="190"/>
      <c r="I9" s="191">
        <v>29</v>
      </c>
      <c r="J9" s="103"/>
    </row>
    <row r="10" spans="1:11" ht="14.1" customHeight="1" x14ac:dyDescent="0.4">
      <c r="A10" s="193"/>
      <c r="B10" s="105">
        <v>2</v>
      </c>
      <c r="C10" s="106"/>
      <c r="D10" s="193"/>
      <c r="E10" s="194">
        <v>130456</v>
      </c>
      <c r="F10" s="195"/>
      <c r="G10" s="194">
        <v>38840</v>
      </c>
      <c r="H10" s="195"/>
      <c r="I10" s="196">
        <f>ROUND(G10/E10*100,0)</f>
        <v>30</v>
      </c>
      <c r="J10" s="193"/>
    </row>
    <row r="11" spans="1:11" ht="3" customHeight="1" thickBot="1" x14ac:dyDescent="0.45">
      <c r="A11" s="197"/>
      <c r="B11" s="197"/>
      <c r="C11" s="197"/>
      <c r="D11" s="197"/>
      <c r="E11" s="198"/>
      <c r="F11" s="199"/>
      <c r="G11" s="198"/>
      <c r="H11" s="199"/>
      <c r="I11" s="200"/>
      <c r="J11" s="197"/>
    </row>
    <row r="12" spans="1:11" ht="2.1" customHeight="1" x14ac:dyDescent="0.4">
      <c r="A12" s="173"/>
      <c r="B12" s="132"/>
      <c r="C12" s="132"/>
      <c r="D12" s="132"/>
      <c r="E12" s="132"/>
      <c r="F12" s="132"/>
      <c r="G12" s="132"/>
      <c r="H12" s="132"/>
      <c r="I12" s="201"/>
      <c r="J12" s="173"/>
    </row>
    <row r="13" spans="1:11" x14ac:dyDescent="0.4">
      <c r="A13" s="173"/>
      <c r="B13" s="59" t="s">
        <v>91</v>
      </c>
      <c r="C13" s="59"/>
      <c r="D13" s="59"/>
      <c r="E13" s="59"/>
      <c r="F13" s="59"/>
      <c r="G13" s="173"/>
      <c r="H13" s="59"/>
      <c r="I13" s="59"/>
      <c r="J13" s="58" t="s">
        <v>92</v>
      </c>
    </row>
    <row r="14" spans="1:11" x14ac:dyDescent="0.4">
      <c r="A14" s="173"/>
      <c r="B14" s="173"/>
      <c r="C14" s="173"/>
      <c r="D14" s="173"/>
      <c r="E14" s="173"/>
      <c r="F14" s="173"/>
      <c r="G14" s="173"/>
      <c r="H14" s="173"/>
      <c r="I14" s="59"/>
      <c r="J14" s="173"/>
    </row>
    <row r="15" spans="1:11" x14ac:dyDescent="0.4">
      <c r="A15" s="173"/>
      <c r="B15" s="173"/>
      <c r="C15" s="173"/>
      <c r="D15" s="173"/>
      <c r="E15" s="173"/>
      <c r="F15" s="173"/>
      <c r="G15" s="173"/>
      <c r="H15" s="173"/>
      <c r="I15" s="59"/>
      <c r="J15" s="173"/>
    </row>
  </sheetData>
  <mergeCells count="4">
    <mergeCell ref="B5:C5"/>
    <mergeCell ref="E5:F6"/>
    <mergeCell ref="G5:H6"/>
    <mergeCell ref="I5:J6"/>
  </mergeCells>
  <phoneticPr fontId="3"/>
  <pageMargins left="0.62992125984251968" right="0.59055118110236227" top="0.47244094488188981" bottom="0.39370078740157483" header="0.51181102362204722" footer="0.51181102362204722"/>
  <pageSetup paperSize="9" orientation="portrait" cellComments="asDisplayed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Q15"/>
  <sheetViews>
    <sheetView showGridLines="0" zoomScaleNormal="100" zoomScaleSheetLayoutView="93" workbookViewId="0">
      <selection activeCell="O27" sqref="O27"/>
    </sheetView>
  </sheetViews>
  <sheetFormatPr defaultRowHeight="10.5" x14ac:dyDescent="0.4"/>
  <cols>
    <col min="1" max="1" width="1.125" style="5" customWidth="1"/>
    <col min="2" max="2" width="7.125" style="5" customWidth="1"/>
    <col min="3" max="3" width="5" style="5" customWidth="1"/>
    <col min="4" max="4" width="0.875" style="5" customWidth="1"/>
    <col min="5" max="5" width="6.875" style="5" customWidth="1"/>
    <col min="6" max="6" width="4.125" style="5" customWidth="1"/>
    <col min="7" max="7" width="9.875" style="5" customWidth="1"/>
    <col min="8" max="8" width="3.625" style="5" customWidth="1"/>
    <col min="9" max="9" width="6.875" style="5" customWidth="1"/>
    <col min="10" max="10" width="4.125" style="5" customWidth="1"/>
    <col min="11" max="11" width="6.875" style="5" customWidth="1"/>
    <col min="12" max="12" width="4.125" style="5" customWidth="1"/>
    <col min="13" max="13" width="5.875" style="5" customWidth="1"/>
    <col min="14" max="14" width="4.125" style="5" customWidth="1"/>
    <col min="15" max="15" width="5.875" style="5" customWidth="1"/>
    <col min="16" max="16" width="4.125" style="5" customWidth="1"/>
    <col min="17" max="16384" width="9" style="5"/>
  </cols>
  <sheetData>
    <row r="1" spans="1:17" ht="14.25" customHeight="1" x14ac:dyDescent="0.4">
      <c r="A1" s="1" t="s">
        <v>55</v>
      </c>
      <c r="B1" s="2"/>
      <c r="C1" s="2"/>
      <c r="D1" s="2"/>
    </row>
    <row r="3" spans="1:17" ht="9.75" customHeight="1" x14ac:dyDescent="0.4">
      <c r="A3" s="130"/>
      <c r="B3" s="131"/>
      <c r="C3" s="131"/>
      <c r="D3" s="131"/>
      <c r="E3" s="128"/>
      <c r="F3" s="128"/>
      <c r="G3" s="128"/>
      <c r="H3" s="128"/>
      <c r="I3" s="128"/>
      <c r="J3" s="128"/>
      <c r="K3" s="128"/>
      <c r="L3" s="128"/>
      <c r="M3" s="132"/>
      <c r="N3" s="130"/>
      <c r="O3" s="128"/>
      <c r="P3" s="133" t="s">
        <v>56</v>
      </c>
      <c r="Q3" s="130"/>
    </row>
    <row r="4" spans="1:17" ht="2.1" customHeight="1" thickBot="1" x14ac:dyDescent="0.45">
      <c r="A4" s="130"/>
      <c r="B4" s="131"/>
      <c r="C4" s="131"/>
      <c r="D4" s="131"/>
      <c r="E4" s="128"/>
      <c r="F4" s="128"/>
      <c r="G4" s="128"/>
      <c r="H4" s="128"/>
      <c r="I4" s="128"/>
      <c r="J4" s="128"/>
      <c r="K4" s="128"/>
      <c r="L4" s="128"/>
      <c r="M4" s="132"/>
      <c r="N4" s="130"/>
      <c r="O4" s="128"/>
      <c r="P4" s="133"/>
      <c r="Q4" s="130"/>
    </row>
    <row r="5" spans="1:17" ht="24.95" customHeight="1" x14ac:dyDescent="0.15">
      <c r="A5" s="134"/>
      <c r="B5" s="984" t="s">
        <v>7</v>
      </c>
      <c r="C5" s="984"/>
      <c r="D5" s="135"/>
      <c r="E5" s="993" t="s">
        <v>57</v>
      </c>
      <c r="F5" s="994"/>
      <c r="G5" s="995" t="s">
        <v>58</v>
      </c>
      <c r="H5" s="996"/>
      <c r="I5" s="993" t="s">
        <v>59</v>
      </c>
      <c r="J5" s="994"/>
      <c r="K5" s="985" t="s">
        <v>60</v>
      </c>
      <c r="L5" s="997"/>
      <c r="M5" s="1000" t="s">
        <v>61</v>
      </c>
      <c r="N5" s="1001"/>
      <c r="O5" s="1001"/>
      <c r="P5" s="1001"/>
      <c r="Q5" s="130"/>
    </row>
    <row r="6" spans="1:17" ht="12.95" customHeight="1" x14ac:dyDescent="0.4">
      <c r="A6" s="136"/>
      <c r="B6" s="137" t="s">
        <v>62</v>
      </c>
      <c r="C6" s="137"/>
      <c r="D6" s="137"/>
      <c r="E6" s="1002" t="s">
        <v>63</v>
      </c>
      <c r="F6" s="1003"/>
      <c r="G6" s="1004" t="s">
        <v>63</v>
      </c>
      <c r="H6" s="1005"/>
      <c r="I6" s="1002" t="s">
        <v>63</v>
      </c>
      <c r="J6" s="1003"/>
      <c r="K6" s="998"/>
      <c r="L6" s="999"/>
      <c r="M6" s="991" t="s">
        <v>64</v>
      </c>
      <c r="N6" s="1006"/>
      <c r="O6" s="991" t="s">
        <v>65</v>
      </c>
      <c r="P6" s="992"/>
      <c r="Q6" s="130"/>
    </row>
    <row r="7" spans="1:17" ht="3" customHeight="1" x14ac:dyDescent="0.4">
      <c r="A7" s="138"/>
      <c r="B7" s="139"/>
      <c r="C7" s="139"/>
      <c r="D7" s="139"/>
      <c r="E7" s="140"/>
      <c r="F7" s="141"/>
      <c r="G7" s="138"/>
      <c r="H7" s="138"/>
      <c r="I7" s="140"/>
      <c r="J7" s="141"/>
      <c r="K7" s="140"/>
      <c r="L7" s="141"/>
      <c r="M7" s="140"/>
      <c r="N7" s="142"/>
      <c r="O7" s="140"/>
      <c r="P7" s="143"/>
      <c r="Q7" s="130"/>
    </row>
    <row r="8" spans="1:17" ht="12" customHeight="1" x14ac:dyDescent="0.4">
      <c r="A8" s="138"/>
      <c r="B8" s="97" t="s">
        <v>46</v>
      </c>
      <c r="C8" s="98" t="s">
        <v>29</v>
      </c>
      <c r="D8" s="144"/>
      <c r="E8" s="140">
        <v>282</v>
      </c>
      <c r="F8" s="145"/>
      <c r="G8" s="146">
        <v>36618</v>
      </c>
      <c r="H8" s="147"/>
      <c r="I8" s="140">
        <v>327</v>
      </c>
      <c r="J8" s="141"/>
      <c r="K8" s="140">
        <v>203</v>
      </c>
      <c r="L8" s="141"/>
      <c r="M8" s="148">
        <v>15</v>
      </c>
      <c r="N8" s="141"/>
      <c r="O8" s="148">
        <v>4</v>
      </c>
      <c r="P8" s="138"/>
      <c r="Q8" s="149"/>
    </row>
    <row r="9" spans="1:17" ht="12" customHeight="1" x14ac:dyDescent="0.4">
      <c r="A9" s="138"/>
      <c r="B9" s="102">
        <v>31</v>
      </c>
      <c r="C9" s="103"/>
      <c r="D9" s="144"/>
      <c r="E9" s="140">
        <v>282</v>
      </c>
      <c r="F9" s="141"/>
      <c r="G9" s="146">
        <v>36841</v>
      </c>
      <c r="H9" s="138"/>
      <c r="I9" s="140">
        <v>336</v>
      </c>
      <c r="J9" s="141"/>
      <c r="K9" s="140">
        <v>203</v>
      </c>
      <c r="L9" s="141"/>
      <c r="M9" s="148">
        <v>15</v>
      </c>
      <c r="N9" s="141"/>
      <c r="O9" s="148">
        <v>4</v>
      </c>
      <c r="P9" s="138"/>
      <c r="Q9" s="149"/>
    </row>
    <row r="10" spans="1:17" ht="12" customHeight="1" x14ac:dyDescent="0.4">
      <c r="A10" s="104"/>
      <c r="B10" s="105" t="s">
        <v>66</v>
      </c>
      <c r="C10" s="106" t="s">
        <v>29</v>
      </c>
      <c r="D10" s="104"/>
      <c r="E10" s="37">
        <v>282</v>
      </c>
      <c r="F10" s="150"/>
      <c r="G10" s="151">
        <v>36900</v>
      </c>
      <c r="H10" s="152"/>
      <c r="I10" s="37">
        <v>336</v>
      </c>
      <c r="J10" s="150"/>
      <c r="K10" s="37">
        <v>203</v>
      </c>
      <c r="L10" s="150"/>
      <c r="M10" s="153">
        <v>15</v>
      </c>
      <c r="N10" s="150"/>
      <c r="O10" s="153">
        <v>4</v>
      </c>
      <c r="P10" s="152"/>
      <c r="Q10" s="130"/>
    </row>
    <row r="11" spans="1:17" ht="3" customHeight="1" thickBot="1" x14ac:dyDescent="0.45">
      <c r="A11" s="154"/>
      <c r="B11" s="155"/>
      <c r="C11" s="154"/>
      <c r="D11" s="154"/>
      <c r="E11" s="156"/>
      <c r="F11" s="157"/>
      <c r="G11" s="158"/>
      <c r="H11" s="154"/>
      <c r="I11" s="156"/>
      <c r="J11" s="157"/>
      <c r="K11" s="156"/>
      <c r="L11" s="157"/>
      <c r="M11" s="156"/>
      <c r="N11" s="157"/>
      <c r="O11" s="156"/>
      <c r="P11" s="154"/>
      <c r="Q11" s="130"/>
    </row>
    <row r="12" spans="1:17" ht="2.1" customHeight="1" x14ac:dyDescent="0.4">
      <c r="A12" s="128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</row>
    <row r="13" spans="1:17" ht="9.75" customHeight="1" x14ac:dyDescent="0.4">
      <c r="A13" s="59" t="s">
        <v>67</v>
      </c>
      <c r="B13" s="130"/>
      <c r="C13" s="59"/>
      <c r="D13" s="59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58" t="s">
        <v>68</v>
      </c>
      <c r="Q13" s="130"/>
    </row>
    <row r="14" spans="1:17" ht="9.75" customHeight="1" x14ac:dyDescent="0.4">
      <c r="A14" s="130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</row>
    <row r="15" spans="1:17" ht="9.75" customHeight="1" x14ac:dyDescent="0.4">
      <c r="I15" s="53"/>
    </row>
  </sheetData>
  <mergeCells count="11">
    <mergeCell ref="O6:P6"/>
    <mergeCell ref="B5:C5"/>
    <mergeCell ref="E5:F5"/>
    <mergeCell ref="G5:H5"/>
    <mergeCell ref="I5:J5"/>
    <mergeCell ref="K5:L6"/>
    <mergeCell ref="M5:P5"/>
    <mergeCell ref="E6:F6"/>
    <mergeCell ref="G6:H6"/>
    <mergeCell ref="I6:J6"/>
    <mergeCell ref="M6:N6"/>
  </mergeCells>
  <phoneticPr fontId="3"/>
  <printOptions horizontalCentered="1"/>
  <pageMargins left="0.55118110236220474" right="0.62992125984251968" top="1.3779527559055118" bottom="0.59055118110236227" header="0.27559055118110237" footer="0.51181102362204722"/>
  <pageSetup paperSize="9" scale="9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T13"/>
  <sheetViews>
    <sheetView showGridLines="0" zoomScaleNormal="100" zoomScaleSheetLayoutView="130" workbookViewId="0">
      <selection activeCell="O27" sqref="O27"/>
    </sheetView>
  </sheetViews>
  <sheetFormatPr defaultRowHeight="10.5" x14ac:dyDescent="0.4"/>
  <cols>
    <col min="1" max="1" width="0.875" style="5" customWidth="1"/>
    <col min="2" max="2" width="5.625" style="5" customWidth="1"/>
    <col min="3" max="3" width="2.375" style="5" customWidth="1"/>
    <col min="4" max="4" width="0.875" style="5" customWidth="1"/>
    <col min="5" max="5" width="3.625" style="5" customWidth="1"/>
    <col min="6" max="6" width="5.625" style="5" customWidth="1"/>
    <col min="7" max="7" width="6.875" style="5" customWidth="1"/>
    <col min="8" max="8" width="3.625" style="5" customWidth="1"/>
    <col min="9" max="9" width="5.5" style="5" customWidth="1"/>
    <col min="10" max="10" width="6.375" style="5" customWidth="1"/>
    <col min="11" max="11" width="3.625" style="5" customWidth="1"/>
    <col min="12" max="12" width="5.5" style="5" customWidth="1"/>
    <col min="13" max="13" width="6.375" style="5" customWidth="1"/>
    <col min="14" max="14" width="3.625" style="5" customWidth="1"/>
    <col min="15" max="15" width="5.625" style="5" customWidth="1"/>
    <col min="16" max="16" width="6.375" style="5" customWidth="1"/>
    <col min="17" max="17" width="3.625" style="5" customWidth="1"/>
    <col min="18" max="18" width="5.625" style="5" customWidth="1"/>
    <col min="19" max="19" width="6.375" style="5" customWidth="1"/>
    <col min="20" max="16384" width="9" style="5"/>
  </cols>
  <sheetData>
    <row r="1" spans="1:20" ht="14.25" customHeight="1" x14ac:dyDescent="0.4">
      <c r="A1" s="1" t="s">
        <v>69</v>
      </c>
      <c r="B1" s="2"/>
      <c r="C1" s="2"/>
      <c r="D1" s="2"/>
    </row>
    <row r="3" spans="1:20" ht="9.75" customHeight="1" x14ac:dyDescent="0.4">
      <c r="A3" s="130"/>
      <c r="B3" s="131"/>
      <c r="C3" s="131"/>
      <c r="D3" s="131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30"/>
      <c r="Q3" s="128"/>
      <c r="R3" s="128"/>
      <c r="S3" s="133" t="s">
        <v>70</v>
      </c>
    </row>
    <row r="4" spans="1:20" ht="2.1" customHeight="1" thickBot="1" x14ac:dyDescent="0.45">
      <c r="A4" s="130"/>
      <c r="B4" s="131"/>
      <c r="C4" s="131"/>
      <c r="D4" s="131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30"/>
      <c r="Q4" s="128"/>
      <c r="R4" s="128"/>
      <c r="S4" s="133"/>
    </row>
    <row r="5" spans="1:20" ht="15.95" customHeight="1" x14ac:dyDescent="0.4">
      <c r="A5" s="134"/>
      <c r="B5" s="984" t="s">
        <v>7</v>
      </c>
      <c r="C5" s="984"/>
      <c r="D5" s="135"/>
      <c r="E5" s="1007" t="s">
        <v>71</v>
      </c>
      <c r="F5" s="1008"/>
      <c r="G5" s="1008"/>
      <c r="H5" s="1007" t="s">
        <v>72</v>
      </c>
      <c r="I5" s="1007"/>
      <c r="J5" s="1007"/>
      <c r="K5" s="1007" t="s">
        <v>73</v>
      </c>
      <c r="L5" s="1007"/>
      <c r="M5" s="1007"/>
      <c r="N5" s="1007" t="s">
        <v>74</v>
      </c>
      <c r="O5" s="1007"/>
      <c r="P5" s="1007"/>
      <c r="Q5" s="1007" t="s">
        <v>75</v>
      </c>
      <c r="R5" s="1008"/>
      <c r="S5" s="1009"/>
    </row>
    <row r="6" spans="1:20" ht="24" customHeight="1" x14ac:dyDescent="0.4">
      <c r="A6" s="136"/>
      <c r="B6" s="137" t="s">
        <v>62</v>
      </c>
      <c r="C6" s="137"/>
      <c r="D6" s="137"/>
      <c r="E6" s="159" t="s">
        <v>76</v>
      </c>
      <c r="F6" s="160" t="s">
        <v>77</v>
      </c>
      <c r="G6" s="160" t="s">
        <v>78</v>
      </c>
      <c r="H6" s="159" t="s">
        <v>76</v>
      </c>
      <c r="I6" s="160" t="s">
        <v>77</v>
      </c>
      <c r="J6" s="160" t="s">
        <v>78</v>
      </c>
      <c r="K6" s="159" t="s">
        <v>76</v>
      </c>
      <c r="L6" s="160" t="s">
        <v>77</v>
      </c>
      <c r="M6" s="160" t="s">
        <v>78</v>
      </c>
      <c r="N6" s="159" t="s">
        <v>76</v>
      </c>
      <c r="O6" s="160" t="s">
        <v>77</v>
      </c>
      <c r="P6" s="160" t="s">
        <v>78</v>
      </c>
      <c r="Q6" s="159" t="s">
        <v>76</v>
      </c>
      <c r="R6" s="160" t="s">
        <v>77</v>
      </c>
      <c r="S6" s="161" t="s">
        <v>78</v>
      </c>
    </row>
    <row r="7" spans="1:20" ht="3" customHeight="1" x14ac:dyDescent="0.4">
      <c r="A7" s="138"/>
      <c r="B7" s="139"/>
      <c r="C7" s="139"/>
      <c r="D7" s="139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40"/>
    </row>
    <row r="8" spans="1:20" ht="12.75" customHeight="1" x14ac:dyDescent="0.4">
      <c r="A8" s="138"/>
      <c r="B8" s="97" t="s">
        <v>46</v>
      </c>
      <c r="C8" s="98" t="s">
        <v>29</v>
      </c>
      <c r="D8" s="144"/>
      <c r="E8" s="163">
        <v>37</v>
      </c>
      <c r="F8" s="163">
        <v>1545</v>
      </c>
      <c r="G8" s="163">
        <v>31282</v>
      </c>
      <c r="H8" s="163">
        <v>4</v>
      </c>
      <c r="I8" s="163">
        <v>360</v>
      </c>
      <c r="J8" s="163">
        <v>6581</v>
      </c>
      <c r="K8" s="163">
        <v>5</v>
      </c>
      <c r="L8" s="163">
        <v>138</v>
      </c>
      <c r="M8" s="163">
        <v>5002</v>
      </c>
      <c r="N8" s="163">
        <v>5</v>
      </c>
      <c r="O8" s="163">
        <v>203</v>
      </c>
      <c r="P8" s="163">
        <v>5746</v>
      </c>
      <c r="Q8" s="163">
        <v>23</v>
      </c>
      <c r="R8" s="163">
        <v>844</v>
      </c>
      <c r="S8" s="164">
        <v>13953</v>
      </c>
    </row>
    <row r="9" spans="1:20" ht="12.95" customHeight="1" x14ac:dyDescent="0.4">
      <c r="A9" s="138"/>
      <c r="B9" s="102">
        <v>31</v>
      </c>
      <c r="C9" s="103"/>
      <c r="D9" s="144"/>
      <c r="E9" s="163">
        <v>37</v>
      </c>
      <c r="F9" s="163">
        <v>1545</v>
      </c>
      <c r="G9" s="163">
        <v>31282</v>
      </c>
      <c r="H9" s="163">
        <v>4</v>
      </c>
      <c r="I9" s="163">
        <v>360</v>
      </c>
      <c r="J9" s="163">
        <v>6581</v>
      </c>
      <c r="K9" s="163">
        <v>5</v>
      </c>
      <c r="L9" s="163">
        <v>138</v>
      </c>
      <c r="M9" s="163">
        <v>5002</v>
      </c>
      <c r="N9" s="163">
        <v>5</v>
      </c>
      <c r="O9" s="163">
        <v>203</v>
      </c>
      <c r="P9" s="163">
        <v>5746</v>
      </c>
      <c r="Q9" s="163">
        <v>23</v>
      </c>
      <c r="R9" s="163">
        <v>844</v>
      </c>
      <c r="S9" s="164">
        <v>13953</v>
      </c>
      <c r="T9" s="108"/>
    </row>
    <row r="10" spans="1:20" ht="12.95" customHeight="1" x14ac:dyDescent="0.4">
      <c r="A10" s="152"/>
      <c r="B10" s="105" t="s">
        <v>47</v>
      </c>
      <c r="C10" s="106" t="s">
        <v>29</v>
      </c>
      <c r="D10" s="152"/>
      <c r="E10" s="165">
        <f>H10+K10+N10+Q10</f>
        <v>37</v>
      </c>
      <c r="F10" s="165">
        <f>I10+L10+O10+R10</f>
        <v>1545</v>
      </c>
      <c r="G10" s="165">
        <f>J10+M10+P10+S10</f>
        <v>31282</v>
      </c>
      <c r="H10" s="165">
        <v>4</v>
      </c>
      <c r="I10" s="165">
        <v>360</v>
      </c>
      <c r="J10" s="165">
        <v>6581</v>
      </c>
      <c r="K10" s="165">
        <v>5</v>
      </c>
      <c r="L10" s="165">
        <v>138</v>
      </c>
      <c r="M10" s="165">
        <v>5002</v>
      </c>
      <c r="N10" s="165">
        <v>5</v>
      </c>
      <c r="O10" s="165">
        <v>203</v>
      </c>
      <c r="P10" s="165">
        <v>5746</v>
      </c>
      <c r="Q10" s="165">
        <v>23</v>
      </c>
      <c r="R10" s="165">
        <v>844</v>
      </c>
      <c r="S10" s="166">
        <v>13953</v>
      </c>
    </row>
    <row r="11" spans="1:20" ht="3" customHeight="1" thickBot="1" x14ac:dyDescent="0.45">
      <c r="A11" s="167"/>
      <c r="B11" s="168"/>
      <c r="C11" s="167"/>
      <c r="D11" s="167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70"/>
    </row>
    <row r="12" spans="1:20" ht="2.1" customHeight="1" x14ac:dyDescent="0.4">
      <c r="A12" s="128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</row>
    <row r="13" spans="1:20" x14ac:dyDescent="0.4">
      <c r="A13" s="59" t="s">
        <v>79</v>
      </c>
      <c r="B13" s="130"/>
      <c r="C13" s="59"/>
      <c r="D13" s="59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58"/>
    </row>
  </sheetData>
  <mergeCells count="6">
    <mergeCell ref="Q5:S5"/>
    <mergeCell ref="B5:C5"/>
    <mergeCell ref="E5:G5"/>
    <mergeCell ref="H5:J5"/>
    <mergeCell ref="K5:M5"/>
    <mergeCell ref="N5:P5"/>
  </mergeCells>
  <phoneticPr fontId="3"/>
  <pageMargins left="0.55118110236220474" right="0.62992125984251968" top="1.2598425196850394" bottom="0.59055118110236227" header="0.27559055118110237" footer="0.51181102362204722"/>
  <pageSetup paperSize="9" scale="90" orientation="portrait" cellComments="asDisplayed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O27"/>
  <sheetViews>
    <sheetView showGridLines="0" zoomScaleNormal="100" workbookViewId="0">
      <selection activeCell="H33" sqref="H33"/>
    </sheetView>
  </sheetViews>
  <sheetFormatPr defaultColWidth="9" defaultRowHeight="10.5" x14ac:dyDescent="0.4"/>
  <cols>
    <col min="1" max="1" width="0.875" style="5" customWidth="1"/>
    <col min="2" max="2" width="6.625" style="5" customWidth="1"/>
    <col min="3" max="3" width="3.625" style="5" customWidth="1"/>
    <col min="4" max="4" width="0.875" style="5" customWidth="1"/>
    <col min="5" max="5" width="5.625" style="5" customWidth="1"/>
    <col min="6" max="6" width="11.875" style="5" customWidth="1"/>
    <col min="7" max="7" width="5.625" style="5" customWidth="1"/>
    <col min="8" max="8" width="11.875" style="5" customWidth="1"/>
    <col min="9" max="9" width="5.625" style="5" customWidth="1"/>
    <col min="10" max="10" width="11.875" style="5" customWidth="1"/>
    <col min="11" max="11" width="5.625" style="5" customWidth="1"/>
    <col min="12" max="12" width="11.875" style="5" customWidth="1"/>
    <col min="13" max="13" width="6" style="5" customWidth="1"/>
    <col min="14" max="14" width="9" style="5"/>
    <col min="15" max="15" width="10.125" style="5" bestFit="1" customWidth="1"/>
    <col min="16" max="16384" width="9" style="5"/>
  </cols>
  <sheetData>
    <row r="1" spans="1:12" ht="14.25" customHeight="1" x14ac:dyDescent="0.4">
      <c r="A1" s="42" t="s">
        <v>93</v>
      </c>
      <c r="B1" s="43"/>
      <c r="C1" s="43"/>
      <c r="D1" s="43"/>
      <c r="E1" s="3"/>
      <c r="F1" s="3"/>
      <c r="G1" s="3"/>
      <c r="H1" s="3"/>
      <c r="I1" s="3"/>
      <c r="J1" s="3"/>
      <c r="K1" s="3"/>
      <c r="L1" s="3"/>
    </row>
    <row r="2" spans="1:12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9.75" customHeight="1" x14ac:dyDescent="0.4">
      <c r="A3" s="3"/>
      <c r="B3" s="3"/>
      <c r="C3" s="3"/>
      <c r="D3" s="3"/>
      <c r="E3" s="3"/>
      <c r="F3" s="3"/>
      <c r="G3" s="54"/>
      <c r="H3" s="54"/>
      <c r="I3" s="54"/>
      <c r="J3" s="54"/>
      <c r="K3" s="3"/>
      <c r="L3" s="7" t="s">
        <v>19</v>
      </c>
    </row>
    <row r="4" spans="1:12" ht="2.1" customHeight="1" thickBot="1" x14ac:dyDescent="0.45">
      <c r="A4" s="3"/>
      <c r="B4" s="3"/>
      <c r="C4" s="3"/>
      <c r="D4" s="3"/>
      <c r="E4" s="3"/>
      <c r="F4" s="3"/>
      <c r="G4" s="54"/>
      <c r="H4" s="54"/>
      <c r="I4" s="54"/>
      <c r="J4" s="54"/>
      <c r="K4" s="3"/>
      <c r="L4" s="7"/>
    </row>
    <row r="5" spans="1:12" ht="15" customHeight="1" x14ac:dyDescent="0.4">
      <c r="A5" s="45"/>
      <c r="B5" s="957" t="s">
        <v>7</v>
      </c>
      <c r="C5" s="957"/>
      <c r="D5" s="202"/>
      <c r="E5" s="1010" t="s">
        <v>94</v>
      </c>
      <c r="F5" s="1011"/>
      <c r="G5" s="1011"/>
      <c r="H5" s="1011"/>
      <c r="I5" s="1011"/>
      <c r="J5" s="1012"/>
      <c r="K5" s="951" t="s">
        <v>95</v>
      </c>
      <c r="L5" s="952"/>
    </row>
    <row r="6" spans="1:12" ht="15" customHeight="1" x14ac:dyDescent="0.4">
      <c r="A6" s="3"/>
      <c r="B6" s="1013" t="s">
        <v>96</v>
      </c>
      <c r="C6" s="1013"/>
      <c r="D6" s="203"/>
      <c r="E6" s="1015" t="s">
        <v>97</v>
      </c>
      <c r="F6" s="1016"/>
      <c r="G6" s="1017" t="s">
        <v>98</v>
      </c>
      <c r="H6" s="1017"/>
      <c r="I6" s="1015" t="s">
        <v>51</v>
      </c>
      <c r="J6" s="1016"/>
      <c r="K6" s="953"/>
      <c r="L6" s="954"/>
    </row>
    <row r="7" spans="1:12" ht="15" customHeight="1" x14ac:dyDescent="0.4">
      <c r="A7" s="48"/>
      <c r="B7" s="1014"/>
      <c r="C7" s="1014"/>
      <c r="D7" s="204"/>
      <c r="E7" s="50" t="s">
        <v>99</v>
      </c>
      <c r="F7" s="13" t="s">
        <v>100</v>
      </c>
      <c r="G7" s="50" t="s">
        <v>99</v>
      </c>
      <c r="H7" s="50" t="s">
        <v>100</v>
      </c>
      <c r="I7" s="13" t="s">
        <v>99</v>
      </c>
      <c r="J7" s="13" t="s">
        <v>100</v>
      </c>
      <c r="K7" s="13" t="s">
        <v>99</v>
      </c>
      <c r="L7" s="205" t="s">
        <v>27</v>
      </c>
    </row>
    <row r="8" spans="1:12" ht="6" customHeight="1" x14ac:dyDescent="0.4">
      <c r="A8" s="3"/>
      <c r="B8" s="3"/>
      <c r="C8" s="3"/>
      <c r="D8" s="3"/>
      <c r="E8" s="16"/>
      <c r="F8" s="17"/>
      <c r="G8" s="3"/>
      <c r="H8" s="16"/>
      <c r="I8" s="17"/>
      <c r="J8" s="17"/>
      <c r="K8" s="17"/>
      <c r="L8" s="3"/>
    </row>
    <row r="9" spans="1:12" s="3" customFormat="1" ht="15" customHeight="1" x14ac:dyDescent="0.4">
      <c r="B9" s="52" t="s">
        <v>36</v>
      </c>
      <c r="C9" s="53" t="s">
        <v>29</v>
      </c>
      <c r="D9" s="54"/>
      <c r="E9" s="206">
        <v>1</v>
      </c>
      <c r="F9" s="207">
        <v>161636.66</v>
      </c>
      <c r="G9" s="208">
        <v>22</v>
      </c>
      <c r="H9" s="209">
        <v>104568.56</v>
      </c>
      <c r="I9" s="210">
        <v>23</v>
      </c>
      <c r="J9" s="207">
        <v>266205.21999999997</v>
      </c>
      <c r="K9" s="72" t="s">
        <v>101</v>
      </c>
      <c r="L9" s="73" t="s">
        <v>37</v>
      </c>
    </row>
    <row r="10" spans="1:12" ht="15" customHeight="1" x14ac:dyDescent="0.4">
      <c r="B10" s="58">
        <v>31</v>
      </c>
      <c r="C10" s="59"/>
      <c r="D10" s="20"/>
      <c r="E10" s="211">
        <v>1</v>
      </c>
      <c r="F10" s="212">
        <v>161636.66</v>
      </c>
      <c r="G10" s="213">
        <v>22</v>
      </c>
      <c r="H10" s="214">
        <v>104568.57</v>
      </c>
      <c r="I10" s="215">
        <v>23</v>
      </c>
      <c r="J10" s="212">
        <v>266205.23</v>
      </c>
      <c r="K10" s="216" t="s">
        <v>52</v>
      </c>
      <c r="L10" s="217" t="s">
        <v>37</v>
      </c>
    </row>
    <row r="11" spans="1:12" ht="15" customHeight="1" x14ac:dyDescent="0.4">
      <c r="A11" s="63"/>
      <c r="B11" s="64" t="s">
        <v>102</v>
      </c>
      <c r="C11" s="218" t="s">
        <v>103</v>
      </c>
      <c r="D11" s="66"/>
      <c r="E11" s="219">
        <v>1</v>
      </c>
      <c r="F11" s="220">
        <v>161636.66</v>
      </c>
      <c r="G11" s="221">
        <v>22</v>
      </c>
      <c r="H11" s="222">
        <v>104569.21</v>
      </c>
      <c r="I11" s="223">
        <f>SUM(E11,G11)</f>
        <v>23</v>
      </c>
      <c r="J11" s="220">
        <f>SUM(F11,H11)</f>
        <v>266205.87</v>
      </c>
      <c r="K11" s="224" t="s">
        <v>52</v>
      </c>
      <c r="L11" s="225" t="s">
        <v>52</v>
      </c>
    </row>
    <row r="12" spans="1:12" ht="15" customHeight="1" x14ac:dyDescent="0.4">
      <c r="B12" s="967" t="s">
        <v>31</v>
      </c>
      <c r="C12" s="967"/>
      <c r="D12" s="20"/>
      <c r="E12" s="211">
        <v>48</v>
      </c>
      <c r="F12" s="212">
        <v>10157253.92</v>
      </c>
      <c r="G12" s="213">
        <v>4297</v>
      </c>
      <c r="H12" s="214">
        <v>18011309.030000001</v>
      </c>
      <c r="I12" s="215">
        <v>4346</v>
      </c>
      <c r="J12" s="212">
        <v>28235562.949999999</v>
      </c>
      <c r="K12" s="215">
        <v>39</v>
      </c>
      <c r="L12" s="226">
        <v>8726471.0899999999</v>
      </c>
    </row>
    <row r="13" spans="1:12" s="3" customFormat="1" ht="6" customHeight="1" thickBot="1" x14ac:dyDescent="0.45">
      <c r="A13" s="27"/>
      <c r="B13" s="27"/>
      <c r="C13" s="27"/>
      <c r="D13" s="27"/>
      <c r="E13" s="227"/>
      <c r="F13" s="228"/>
      <c r="G13" s="229"/>
      <c r="H13" s="230"/>
      <c r="I13" s="228"/>
      <c r="J13" s="228"/>
      <c r="K13" s="231"/>
      <c r="L13" s="232"/>
    </row>
    <row r="14" spans="1:12" ht="12.75" customHeight="1" thickBot="1" x14ac:dyDescent="0.45">
      <c r="A14" s="3"/>
      <c r="B14" s="3"/>
      <c r="C14" s="3"/>
      <c r="D14" s="3"/>
      <c r="E14" s="208"/>
      <c r="F14" s="233"/>
      <c r="G14" s="208"/>
      <c r="H14" s="233"/>
      <c r="I14" s="233"/>
      <c r="J14" s="233"/>
      <c r="K14" s="208"/>
      <c r="L14" s="233"/>
    </row>
    <row r="15" spans="1:12" ht="15" customHeight="1" x14ac:dyDescent="0.4">
      <c r="A15" s="45"/>
      <c r="B15" s="957" t="s">
        <v>7</v>
      </c>
      <c r="C15" s="957"/>
      <c r="D15" s="202"/>
      <c r="E15" s="1018" t="s">
        <v>104</v>
      </c>
      <c r="F15" s="1019"/>
      <c r="G15" s="1022" t="s">
        <v>105</v>
      </c>
      <c r="H15" s="1023"/>
      <c r="I15" s="233"/>
      <c r="J15" s="233"/>
      <c r="K15" s="208"/>
      <c r="L15" s="233"/>
    </row>
    <row r="16" spans="1:12" ht="15" customHeight="1" x14ac:dyDescent="0.4">
      <c r="A16" s="3"/>
      <c r="B16" s="1013" t="s">
        <v>96</v>
      </c>
      <c r="C16" s="1013"/>
      <c r="D16" s="203"/>
      <c r="E16" s="1020"/>
      <c r="F16" s="1021"/>
      <c r="G16" s="1024"/>
      <c r="H16" s="1025"/>
      <c r="I16" s="233"/>
      <c r="J16" s="233"/>
      <c r="K16" s="208"/>
      <c r="L16" s="233"/>
    </row>
    <row r="17" spans="1:15" ht="15" customHeight="1" x14ac:dyDescent="0.4">
      <c r="A17" s="48"/>
      <c r="B17" s="1014"/>
      <c r="C17" s="1014"/>
      <c r="D17" s="204"/>
      <c r="E17" s="50" t="s">
        <v>99</v>
      </c>
      <c r="F17" s="13" t="s">
        <v>100</v>
      </c>
      <c r="G17" s="50" t="s">
        <v>99</v>
      </c>
      <c r="H17" s="50" t="s">
        <v>27</v>
      </c>
      <c r="I17" s="233"/>
      <c r="J17" s="233"/>
      <c r="K17" s="233"/>
      <c r="L17" s="233"/>
    </row>
    <row r="18" spans="1:15" ht="6" customHeight="1" x14ac:dyDescent="0.4">
      <c r="A18" s="3"/>
      <c r="B18" s="3"/>
      <c r="C18" s="3"/>
      <c r="D18" s="3"/>
      <c r="E18" s="16"/>
      <c r="F18" s="17"/>
      <c r="G18" s="234"/>
      <c r="H18" s="3"/>
      <c r="I18" s="233"/>
      <c r="J18" s="233"/>
      <c r="K18" s="208"/>
      <c r="L18" s="233"/>
    </row>
    <row r="19" spans="1:15" s="3" customFormat="1" ht="15" customHeight="1" x14ac:dyDescent="0.4">
      <c r="B19" s="52" t="s">
        <v>36</v>
      </c>
      <c r="C19" s="53" t="s">
        <v>29</v>
      </c>
      <c r="D19" s="54"/>
      <c r="E19" s="206">
        <v>24</v>
      </c>
      <c r="F19" s="207">
        <v>6415.14</v>
      </c>
      <c r="G19" s="235">
        <v>5</v>
      </c>
      <c r="H19" s="233">
        <v>1436705.18</v>
      </c>
      <c r="I19" s="233"/>
      <c r="J19" s="233"/>
      <c r="K19" s="208"/>
      <c r="L19" s="233"/>
      <c r="N19" s="236"/>
      <c r="O19" s="237"/>
    </row>
    <row r="20" spans="1:15" ht="15" customHeight="1" x14ac:dyDescent="0.4">
      <c r="B20" s="58">
        <v>31</v>
      </c>
      <c r="C20" s="59"/>
      <c r="D20" s="20"/>
      <c r="E20" s="211">
        <v>24</v>
      </c>
      <c r="F20" s="212">
        <v>6415.14</v>
      </c>
      <c r="G20" s="238">
        <v>5</v>
      </c>
      <c r="H20" s="226">
        <v>1436705.18</v>
      </c>
      <c r="I20" s="226"/>
      <c r="J20" s="226"/>
      <c r="K20" s="213"/>
      <c r="L20" s="226"/>
      <c r="N20" s="239"/>
      <c r="O20" s="240"/>
    </row>
    <row r="21" spans="1:15" ht="15" customHeight="1" x14ac:dyDescent="0.4">
      <c r="A21" s="63"/>
      <c r="B21" s="64" t="s">
        <v>102</v>
      </c>
      <c r="C21" s="218" t="s">
        <v>103</v>
      </c>
      <c r="D21" s="66"/>
      <c r="E21" s="219">
        <v>23</v>
      </c>
      <c r="F21" s="220">
        <v>6315.13</v>
      </c>
      <c r="G21" s="241">
        <v>5</v>
      </c>
      <c r="H21" s="242">
        <v>1436867.65</v>
      </c>
      <c r="I21" s="233"/>
      <c r="J21" s="233"/>
      <c r="K21" s="208"/>
      <c r="L21" s="233"/>
      <c r="N21" s="239"/>
      <c r="O21" s="240"/>
    </row>
    <row r="22" spans="1:15" ht="15" customHeight="1" x14ac:dyDescent="0.4">
      <c r="B22" s="967" t="s">
        <v>31</v>
      </c>
      <c r="C22" s="967"/>
      <c r="D22" s="20"/>
      <c r="E22" s="211">
        <v>1624</v>
      </c>
      <c r="F22" s="212">
        <v>1235617.79</v>
      </c>
      <c r="G22" s="238">
        <v>11</v>
      </c>
      <c r="H22" s="226">
        <v>3540626.6</v>
      </c>
      <c r="I22" s="233"/>
      <c r="J22" s="233"/>
      <c r="K22" s="208"/>
      <c r="L22" s="233"/>
      <c r="N22" s="239"/>
      <c r="O22" s="240"/>
    </row>
    <row r="23" spans="1:15" ht="6" customHeight="1" thickBot="1" x14ac:dyDescent="0.45">
      <c r="A23" s="27"/>
      <c r="B23" s="27"/>
      <c r="C23" s="27"/>
      <c r="D23" s="27"/>
      <c r="E23" s="227"/>
      <c r="F23" s="228"/>
      <c r="G23" s="243"/>
      <c r="H23" s="232"/>
      <c r="I23" s="233"/>
      <c r="J23" s="233"/>
      <c r="K23" s="208"/>
      <c r="L23" s="233"/>
    </row>
    <row r="24" spans="1:15" ht="2.1" customHeight="1" x14ac:dyDescent="0.4">
      <c r="A24" s="244"/>
      <c r="B24" s="244"/>
      <c r="C24" s="244"/>
      <c r="D24" s="244"/>
      <c r="E24" s="245"/>
      <c r="F24" s="246"/>
      <c r="G24" s="245"/>
      <c r="H24" s="246"/>
      <c r="I24" s="233"/>
      <c r="J24" s="233"/>
      <c r="K24" s="208"/>
      <c r="L24" s="233"/>
    </row>
    <row r="25" spans="1:15" x14ac:dyDescent="0.4">
      <c r="A25" s="78" t="s">
        <v>106</v>
      </c>
      <c r="B25" s="3"/>
      <c r="C25" s="78"/>
      <c r="D25" s="78"/>
      <c r="E25" s="236"/>
      <c r="F25" s="3"/>
      <c r="G25" s="236"/>
      <c r="H25" s="3"/>
      <c r="I25" s="3"/>
      <c r="J25" s="3"/>
      <c r="K25" s="236"/>
      <c r="L25" s="3"/>
    </row>
    <row r="26" spans="1:15" x14ac:dyDescent="0.4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5" x14ac:dyDescent="0.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</sheetData>
  <mergeCells count="13">
    <mergeCell ref="B22:C22"/>
    <mergeCell ref="B5:C5"/>
    <mergeCell ref="E5:J5"/>
    <mergeCell ref="K5:L6"/>
    <mergeCell ref="B6:C7"/>
    <mergeCell ref="E6:F6"/>
    <mergeCell ref="G6:H6"/>
    <mergeCell ref="I6:J6"/>
    <mergeCell ref="B12:C12"/>
    <mergeCell ref="B15:C15"/>
    <mergeCell ref="E15:F16"/>
    <mergeCell ref="G15:H16"/>
    <mergeCell ref="B16:C17"/>
  </mergeCells>
  <phoneticPr fontId="3"/>
  <pageMargins left="0.57999999999999996" right="0.63" top="0.35" bottom="0.59" header="0.28000000000000003" footer="0.51200000000000001"/>
  <pageSetup paperSize="9" scale="94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R17"/>
  <sheetViews>
    <sheetView showGridLines="0" zoomScaleNormal="100" workbookViewId="0">
      <selection activeCell="T15" sqref="T15"/>
    </sheetView>
  </sheetViews>
  <sheetFormatPr defaultColWidth="9" defaultRowHeight="10.5" x14ac:dyDescent="0.4"/>
  <cols>
    <col min="1" max="1" width="0.875" style="5" customWidth="1"/>
    <col min="2" max="2" width="5.875" style="5" customWidth="1"/>
    <col min="3" max="3" width="2.875" style="5" customWidth="1"/>
    <col min="4" max="4" width="0.875" style="5" customWidth="1"/>
    <col min="5" max="5" width="8.375" style="5" customWidth="1"/>
    <col min="6" max="6" width="1.625" style="5" customWidth="1"/>
    <col min="7" max="7" width="8.375" style="5" customWidth="1"/>
    <col min="8" max="8" width="1.625" style="5" customWidth="1"/>
    <col min="9" max="9" width="8.375" style="5" customWidth="1"/>
    <col min="10" max="10" width="1.625" style="5" customWidth="1"/>
    <col min="11" max="11" width="8.375" style="5" customWidth="1"/>
    <col min="12" max="12" width="1.625" style="5" customWidth="1"/>
    <col min="13" max="13" width="8.375" style="5" customWidth="1"/>
    <col min="14" max="14" width="1.625" style="5" customWidth="1"/>
    <col min="15" max="15" width="8.375" style="5" customWidth="1"/>
    <col min="16" max="16" width="1.625" style="5" customWidth="1"/>
    <col min="17" max="17" width="8.375" style="5" customWidth="1"/>
    <col min="18" max="18" width="1.625" style="5" customWidth="1"/>
    <col min="19" max="16384" width="9" style="5"/>
  </cols>
  <sheetData>
    <row r="1" spans="1:18" ht="14.25" customHeight="1" x14ac:dyDescent="0.4">
      <c r="A1" s="1" t="s">
        <v>107</v>
      </c>
      <c r="B1" s="2"/>
      <c r="C1" s="2"/>
      <c r="D1" s="2"/>
    </row>
    <row r="2" spans="1:18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9.75" customHeight="1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54"/>
      <c r="L3" s="54"/>
      <c r="M3" s="54"/>
      <c r="N3" s="54"/>
      <c r="O3" s="3"/>
      <c r="P3" s="3"/>
      <c r="Q3" s="3"/>
      <c r="R3" s="7" t="s">
        <v>108</v>
      </c>
    </row>
    <row r="4" spans="1:18" ht="2.1" customHeight="1" thickBot="1" x14ac:dyDescent="0.45">
      <c r="A4" s="3"/>
      <c r="B4" s="3"/>
      <c r="C4" s="3"/>
      <c r="D4" s="3"/>
      <c r="E4" s="3"/>
      <c r="F4" s="3"/>
      <c r="G4" s="3"/>
      <c r="H4" s="3"/>
      <c r="I4" s="3"/>
      <c r="J4" s="3"/>
      <c r="K4" s="54"/>
      <c r="L4" s="54"/>
      <c r="M4" s="54"/>
      <c r="N4" s="54"/>
      <c r="O4" s="3"/>
      <c r="P4" s="3"/>
      <c r="Q4" s="3"/>
      <c r="R4" s="7"/>
    </row>
    <row r="5" spans="1:18" ht="15" customHeight="1" x14ac:dyDescent="0.4">
      <c r="A5" s="45"/>
      <c r="B5" s="957" t="s">
        <v>7</v>
      </c>
      <c r="C5" s="957"/>
      <c r="D5" s="46"/>
      <c r="E5" s="1010" t="s">
        <v>71</v>
      </c>
      <c r="F5" s="1012"/>
      <c r="G5" s="1030" t="s">
        <v>109</v>
      </c>
      <c r="H5" s="1031"/>
      <c r="I5" s="1031"/>
      <c r="J5" s="1031"/>
      <c r="K5" s="1031"/>
      <c r="L5" s="1031"/>
      <c r="M5" s="1031"/>
      <c r="N5" s="1032"/>
      <c r="O5" s="1030" t="s">
        <v>110</v>
      </c>
      <c r="P5" s="1031"/>
      <c r="Q5" s="1031"/>
      <c r="R5" s="1031"/>
    </row>
    <row r="6" spans="1:18" ht="15" customHeight="1" x14ac:dyDescent="0.4">
      <c r="A6" s="1033" t="s">
        <v>111</v>
      </c>
      <c r="B6" s="1033"/>
      <c r="C6" s="49"/>
      <c r="D6" s="49"/>
      <c r="E6" s="1028"/>
      <c r="F6" s="1029"/>
      <c r="G6" s="1026" t="s">
        <v>112</v>
      </c>
      <c r="H6" s="1027"/>
      <c r="I6" s="1026" t="s">
        <v>113</v>
      </c>
      <c r="J6" s="1034"/>
      <c r="K6" s="1026" t="s">
        <v>114</v>
      </c>
      <c r="L6" s="1034"/>
      <c r="M6" s="1026" t="s">
        <v>115</v>
      </c>
      <c r="N6" s="1034"/>
      <c r="O6" s="1026" t="s">
        <v>114</v>
      </c>
      <c r="P6" s="1034"/>
      <c r="Q6" s="1026" t="s">
        <v>116</v>
      </c>
      <c r="R6" s="1027"/>
    </row>
    <row r="7" spans="1:18" ht="3" customHeight="1" x14ac:dyDescent="0.4">
      <c r="A7" s="3"/>
      <c r="B7" s="47"/>
      <c r="C7" s="47"/>
      <c r="D7" s="47"/>
      <c r="E7" s="16"/>
      <c r="F7" s="247"/>
      <c r="G7" s="3"/>
      <c r="H7" s="3"/>
      <c r="I7" s="16"/>
      <c r="J7" s="247"/>
      <c r="K7" s="16"/>
      <c r="L7" s="247"/>
      <c r="M7" s="3"/>
      <c r="N7" s="247"/>
      <c r="O7" s="3"/>
      <c r="P7" s="247"/>
      <c r="Q7" s="3"/>
      <c r="R7" s="3"/>
    </row>
    <row r="8" spans="1:18" s="3" customFormat="1" ht="15" customHeight="1" x14ac:dyDescent="0.4">
      <c r="B8" s="52" t="s">
        <v>36</v>
      </c>
      <c r="C8" s="53" t="s">
        <v>29</v>
      </c>
      <c r="D8" s="54"/>
      <c r="E8" s="21">
        <v>6134</v>
      </c>
      <c r="F8" s="248"/>
      <c r="G8" s="249">
        <v>628</v>
      </c>
      <c r="H8" s="249"/>
      <c r="I8" s="250" t="s">
        <v>101</v>
      </c>
      <c r="J8" s="248"/>
      <c r="K8" s="21">
        <v>247</v>
      </c>
      <c r="L8" s="248"/>
      <c r="M8" s="249">
        <v>5062</v>
      </c>
      <c r="N8" s="248"/>
      <c r="O8" s="249">
        <v>28</v>
      </c>
      <c r="P8" s="248"/>
      <c r="Q8" s="249">
        <v>169</v>
      </c>
    </row>
    <row r="9" spans="1:18" ht="15" customHeight="1" x14ac:dyDescent="0.4">
      <c r="B9" s="58">
        <v>31</v>
      </c>
      <c r="C9" s="59"/>
      <c r="D9" s="20"/>
      <c r="E9" s="23">
        <v>6134</v>
      </c>
      <c r="F9" s="251"/>
      <c r="G9" s="252">
        <v>628</v>
      </c>
      <c r="H9" s="252"/>
      <c r="I9" s="253" t="s">
        <v>52</v>
      </c>
      <c r="J9" s="251"/>
      <c r="K9" s="23">
        <v>247</v>
      </c>
      <c r="L9" s="251"/>
      <c r="M9" s="252">
        <v>5062</v>
      </c>
      <c r="N9" s="251"/>
      <c r="O9" s="252">
        <v>28</v>
      </c>
      <c r="P9" s="251"/>
      <c r="Q9" s="252">
        <v>169</v>
      </c>
    </row>
    <row r="10" spans="1:18" ht="15" customHeight="1" x14ac:dyDescent="0.4">
      <c r="A10" s="63"/>
      <c r="B10" s="64" t="s">
        <v>102</v>
      </c>
      <c r="C10" s="218" t="s">
        <v>103</v>
      </c>
      <c r="D10" s="66"/>
      <c r="E10" s="38">
        <v>6275</v>
      </c>
      <c r="F10" s="254"/>
      <c r="G10" s="255">
        <v>577</v>
      </c>
      <c r="H10" s="255"/>
      <c r="I10" s="256" t="s">
        <v>52</v>
      </c>
      <c r="J10" s="254"/>
      <c r="K10" s="38">
        <v>134</v>
      </c>
      <c r="L10" s="254"/>
      <c r="M10" s="255">
        <v>148</v>
      </c>
      <c r="N10" s="254"/>
      <c r="O10" s="255">
        <v>18</v>
      </c>
      <c r="P10" s="254"/>
      <c r="Q10" s="255">
        <v>36</v>
      </c>
      <c r="R10" s="63"/>
    </row>
    <row r="11" spans="1:18" ht="15" customHeight="1" x14ac:dyDescent="0.4">
      <c r="B11" s="967" t="s">
        <v>31</v>
      </c>
      <c r="C11" s="967"/>
      <c r="D11" s="20"/>
      <c r="E11" s="23"/>
      <c r="F11" s="251"/>
      <c r="G11" s="252">
        <v>43281</v>
      </c>
      <c r="H11" s="252"/>
      <c r="I11" s="253" t="s">
        <v>52</v>
      </c>
      <c r="J11" s="251"/>
      <c r="K11" s="23">
        <v>57812</v>
      </c>
      <c r="L11" s="251"/>
      <c r="M11" s="252">
        <v>9765</v>
      </c>
      <c r="N11" s="251"/>
      <c r="O11" s="252">
        <v>916</v>
      </c>
      <c r="P11" s="251"/>
      <c r="Q11" s="252">
        <v>1589</v>
      </c>
    </row>
    <row r="12" spans="1:18" ht="3" customHeight="1" thickBot="1" x14ac:dyDescent="0.45">
      <c r="A12" s="27"/>
      <c r="B12" s="27"/>
      <c r="C12" s="27"/>
      <c r="D12" s="27"/>
      <c r="E12" s="33"/>
      <c r="F12" s="257"/>
      <c r="G12" s="27"/>
      <c r="H12" s="27"/>
      <c r="I12" s="33"/>
      <c r="J12" s="257"/>
      <c r="K12" s="33"/>
      <c r="L12" s="257"/>
      <c r="M12" s="27"/>
      <c r="N12" s="257"/>
      <c r="O12" s="27"/>
      <c r="P12" s="257"/>
      <c r="Q12" s="27"/>
      <c r="R12" s="258"/>
    </row>
    <row r="13" spans="1:18" ht="2.1" customHeight="1" x14ac:dyDescent="0.4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9.75" customHeight="1" x14ac:dyDescent="0.4">
      <c r="A14" s="78" t="s">
        <v>117</v>
      </c>
      <c r="B14" s="3"/>
      <c r="C14" s="78"/>
      <c r="D14" s="78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7"/>
    </row>
    <row r="15" spans="1:18" x14ac:dyDescent="0.4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x14ac:dyDescent="0.4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x14ac:dyDescent="0.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</sheetData>
  <mergeCells count="12">
    <mergeCell ref="Q6:R6"/>
    <mergeCell ref="B11:C11"/>
    <mergeCell ref="B5:C5"/>
    <mergeCell ref="E5:F6"/>
    <mergeCell ref="G5:N5"/>
    <mergeCell ref="O5:R5"/>
    <mergeCell ref="A6:B6"/>
    <mergeCell ref="G6:H6"/>
    <mergeCell ref="I6:J6"/>
    <mergeCell ref="K6:L6"/>
    <mergeCell ref="M6:N6"/>
    <mergeCell ref="O6:P6"/>
  </mergeCells>
  <phoneticPr fontId="3"/>
  <pageMargins left="0.57999999999999996" right="0.63" top="0.35" bottom="0.59" header="0.28000000000000003" footer="0.51200000000000001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H14"/>
  <sheetViews>
    <sheetView showGridLines="0" zoomScaleNormal="100" workbookViewId="0">
      <selection activeCell="F40" sqref="F40"/>
    </sheetView>
  </sheetViews>
  <sheetFormatPr defaultColWidth="9" defaultRowHeight="10.5" x14ac:dyDescent="0.4"/>
  <cols>
    <col min="1" max="1" width="0.875" style="5" customWidth="1"/>
    <col min="2" max="2" width="9.125" style="5" customWidth="1"/>
    <col min="3" max="3" width="6.375" style="5" customWidth="1"/>
    <col min="4" max="4" width="0.875" style="5" customWidth="1"/>
    <col min="5" max="8" width="15.625" style="5" customWidth="1"/>
    <col min="9" max="16384" width="9" style="5"/>
  </cols>
  <sheetData>
    <row r="1" spans="1:8" ht="14.25" customHeight="1" x14ac:dyDescent="0.4">
      <c r="A1" s="1" t="s">
        <v>118</v>
      </c>
      <c r="B1" s="2"/>
      <c r="C1" s="2"/>
      <c r="D1" s="2"/>
    </row>
    <row r="3" spans="1:8" x14ac:dyDescent="0.4">
      <c r="H3" s="52" t="s">
        <v>119</v>
      </c>
    </row>
    <row r="4" spans="1:8" ht="2.1" customHeight="1" thickBot="1" x14ac:dyDescent="0.45">
      <c r="H4" s="52"/>
    </row>
    <row r="5" spans="1:8" ht="12" customHeight="1" x14ac:dyDescent="0.4">
      <c r="A5" s="8"/>
      <c r="B5" s="1036" t="s">
        <v>7</v>
      </c>
      <c r="C5" s="1036"/>
      <c r="D5" s="259"/>
      <c r="E5" s="1037" t="s">
        <v>71</v>
      </c>
      <c r="F5" s="1037" t="s">
        <v>120</v>
      </c>
      <c r="G5" s="1037" t="s">
        <v>121</v>
      </c>
      <c r="H5" s="945" t="s">
        <v>122</v>
      </c>
    </row>
    <row r="6" spans="1:8" ht="12" customHeight="1" x14ac:dyDescent="0.4">
      <c r="A6" s="10"/>
      <c r="B6" s="11" t="s">
        <v>3</v>
      </c>
      <c r="C6" s="11"/>
      <c r="D6" s="11"/>
      <c r="E6" s="1038"/>
      <c r="F6" s="1038"/>
      <c r="G6" s="1038"/>
      <c r="H6" s="1039"/>
    </row>
    <row r="7" spans="1:8" ht="3" customHeight="1" x14ac:dyDescent="0.4">
      <c r="B7" s="260"/>
      <c r="C7" s="260"/>
      <c r="D7" s="260"/>
      <c r="E7" s="261"/>
      <c r="F7" s="262"/>
      <c r="G7" s="262"/>
    </row>
    <row r="8" spans="1:8" s="3" customFormat="1" ht="14.1" customHeight="1" x14ac:dyDescent="0.4">
      <c r="B8" s="52" t="s">
        <v>36</v>
      </c>
      <c r="C8" s="53" t="s">
        <v>29</v>
      </c>
      <c r="D8" s="54"/>
      <c r="E8" s="263">
        <v>38</v>
      </c>
      <c r="F8" s="263">
        <v>20</v>
      </c>
      <c r="G8" s="263">
        <v>17</v>
      </c>
      <c r="H8" s="264">
        <v>1</v>
      </c>
    </row>
    <row r="9" spans="1:8" ht="14.1" customHeight="1" x14ac:dyDescent="0.4">
      <c r="B9" s="52">
        <v>31</v>
      </c>
      <c r="C9" s="53"/>
      <c r="D9" s="20"/>
      <c r="E9" s="265">
        <v>38</v>
      </c>
      <c r="F9" s="266">
        <v>20</v>
      </c>
      <c r="G9" s="266">
        <v>17</v>
      </c>
      <c r="H9" s="267">
        <v>1</v>
      </c>
    </row>
    <row r="10" spans="1:8" ht="14.1" customHeight="1" x14ac:dyDescent="0.4">
      <c r="A10" s="63"/>
      <c r="B10" s="64" t="s">
        <v>102</v>
      </c>
      <c r="C10" s="218" t="s">
        <v>103</v>
      </c>
      <c r="D10" s="66"/>
      <c r="E10" s="268">
        <f>SUM(F10:H10)</f>
        <v>38</v>
      </c>
      <c r="F10" s="269">
        <v>20</v>
      </c>
      <c r="G10" s="269">
        <v>17</v>
      </c>
      <c r="H10" s="270">
        <v>1</v>
      </c>
    </row>
    <row r="11" spans="1:8" s="4" customFormat="1" ht="14.1" customHeight="1" x14ac:dyDescent="0.4">
      <c r="A11" s="5"/>
      <c r="B11" s="1035" t="s">
        <v>123</v>
      </c>
      <c r="C11" s="1035"/>
      <c r="D11" s="20"/>
      <c r="E11" s="265">
        <f>SUM(F11:H11)</f>
        <v>4152</v>
      </c>
      <c r="F11" s="265">
        <v>502</v>
      </c>
      <c r="G11" s="265">
        <v>3057</v>
      </c>
      <c r="H11" s="271">
        <v>593</v>
      </c>
    </row>
    <row r="12" spans="1:8" ht="3" customHeight="1" thickBot="1" x14ac:dyDescent="0.45">
      <c r="A12" s="27"/>
      <c r="B12" s="27"/>
      <c r="C12" s="27"/>
      <c r="D12" s="27"/>
      <c r="E12" s="272"/>
      <c r="F12" s="272"/>
      <c r="G12" s="272"/>
      <c r="H12" s="27"/>
    </row>
    <row r="13" spans="1:8" ht="2.1" customHeight="1" x14ac:dyDescent="0.4"/>
    <row r="14" spans="1:8" x14ac:dyDescent="0.4">
      <c r="A14" s="53" t="s">
        <v>117</v>
      </c>
      <c r="C14" s="53"/>
      <c r="D14" s="53"/>
    </row>
  </sheetData>
  <mergeCells count="6">
    <mergeCell ref="H5:H6"/>
    <mergeCell ref="B11:C11"/>
    <mergeCell ref="B5:C5"/>
    <mergeCell ref="E5:E6"/>
    <mergeCell ref="F5:F6"/>
    <mergeCell ref="G5:G6"/>
  </mergeCells>
  <phoneticPr fontId="3"/>
  <pageMargins left="0.57999999999999996" right="0.63" top="0.35" bottom="0.59" header="0.28000000000000003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32</vt:i4>
      </vt:variant>
      <vt:variant>
        <vt:lpstr>名前付き一覧</vt:lpstr>
      </vt:variant>
      <vt:variant>
        <vt:i4>28</vt:i4>
      </vt:variant>
    </vt:vector>
  </HeadingPairs>
  <TitlesOfParts>
    <vt:vector size="60" baseType="lpstr">
      <vt:lpstr>6-1（R3）</vt:lpstr>
      <vt:lpstr>6-2（R3）</vt:lpstr>
      <vt:lpstr>6-3（R3）</vt:lpstr>
      <vt:lpstr>6-4（R3）</vt:lpstr>
      <vt:lpstr>6-5（R3） </vt:lpstr>
      <vt:lpstr>6-6（R3）</vt:lpstr>
      <vt:lpstr>6-7（R3）</vt:lpstr>
      <vt:lpstr>6-8（R3）</vt:lpstr>
      <vt:lpstr>6-9（R3）</vt:lpstr>
      <vt:lpstr>6-10（R3）</vt:lpstr>
      <vt:lpstr>6-11（1）(R3)</vt:lpstr>
      <vt:lpstr>6-11（2）(R3)</vt:lpstr>
      <vt:lpstr>6-12（1）（R3）</vt:lpstr>
      <vt:lpstr>6-12（２）（R3）</vt:lpstr>
      <vt:lpstr>6-13（1）（R3）</vt:lpstr>
      <vt:lpstr>6-13（2）（R3）</vt:lpstr>
      <vt:lpstr>6-14（R3)</vt:lpstr>
      <vt:lpstr>6-15（R3）</vt:lpstr>
      <vt:lpstr>6-16（１）（R3）</vt:lpstr>
      <vt:lpstr>6-16（２）（R3）</vt:lpstr>
      <vt:lpstr>6-17（1）（R3）</vt:lpstr>
      <vt:lpstr>6-17（2）（R3）</vt:lpstr>
      <vt:lpstr>6-18（R3)</vt:lpstr>
      <vt:lpstr>6-19（R3）</vt:lpstr>
      <vt:lpstr>6-20（R3）</vt:lpstr>
      <vt:lpstr>6-21（R3）</vt:lpstr>
      <vt:lpstr>6-22（R3）</vt:lpstr>
      <vt:lpstr>6-23（R3）</vt:lpstr>
      <vt:lpstr>6-24（R3）</vt:lpstr>
      <vt:lpstr>6-25（1）（R3）</vt:lpstr>
      <vt:lpstr>6-25（2）（R3）</vt:lpstr>
      <vt:lpstr>6-25（3）（R3）</vt:lpstr>
      <vt:lpstr>'6-1（R3）'!Print_Area</vt:lpstr>
      <vt:lpstr>'6-10（R3）'!Print_Area</vt:lpstr>
      <vt:lpstr>'6-11（1）(R3)'!Print_Area</vt:lpstr>
      <vt:lpstr>'6-11（2）(R3)'!Print_Area</vt:lpstr>
      <vt:lpstr>'6-12（1）（R3）'!Print_Area</vt:lpstr>
      <vt:lpstr>'6-12（２）（R3）'!Print_Area</vt:lpstr>
      <vt:lpstr>'6-13（1）（R3）'!Print_Area</vt:lpstr>
      <vt:lpstr>'6-13（2）（R3）'!Print_Area</vt:lpstr>
      <vt:lpstr>'6-14（R3)'!Print_Area</vt:lpstr>
      <vt:lpstr>'6-15（R3）'!Print_Area</vt:lpstr>
      <vt:lpstr>'6-16（１）（R3）'!Print_Area</vt:lpstr>
      <vt:lpstr>'6-16（２）（R3）'!Print_Area</vt:lpstr>
      <vt:lpstr>'6-17（1）（R3）'!Print_Area</vt:lpstr>
      <vt:lpstr>'6-17（2）（R3）'!Print_Area</vt:lpstr>
      <vt:lpstr>'6-18（R3)'!Print_Area</vt:lpstr>
      <vt:lpstr>'6-19（R3）'!Print_Area</vt:lpstr>
      <vt:lpstr>'6-20（R3）'!Print_Area</vt:lpstr>
      <vt:lpstr>'6-21（R3）'!Print_Area</vt:lpstr>
      <vt:lpstr>'6-22（R3）'!Print_Area</vt:lpstr>
      <vt:lpstr>'6-24（R3）'!Print_Area</vt:lpstr>
      <vt:lpstr>'6-25（1）（R3）'!Print_Area</vt:lpstr>
      <vt:lpstr>'6-25（2）（R3）'!Print_Area</vt:lpstr>
      <vt:lpstr>'6-25（3）（R3）'!Print_Area</vt:lpstr>
      <vt:lpstr>'6-3（R3）'!Print_Area</vt:lpstr>
      <vt:lpstr>'6-4（R3）'!Print_Area</vt:lpstr>
      <vt:lpstr>'6-5（R3） '!Print_Area</vt:lpstr>
      <vt:lpstr>'6-6（R3）'!Print_Area</vt:lpstr>
      <vt:lpstr>'6-7（R3）'!Print_Area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土木・建築</dc:title>
  <dc:creator>千代田区</dc:creator>
  <cp:lastModifiedBy/>
  <dcterms:created xsi:type="dcterms:W3CDTF">2021-10-08T07:29:01Z</dcterms:created>
  <dcterms:modified xsi:type="dcterms:W3CDTF">2021-10-08T07:29:11Z</dcterms:modified>
</cp:coreProperties>
</file>