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0070320985\Desktop\20260330令和8年度千代田区省エネルギー改修等助成制度（環境政策課・二上・3787）\様式案\様式ではないもの\"/>
    </mc:Choice>
  </mc:AlternateContent>
  <xr:revisionPtr revIDLastSave="0" documentId="13_ncr:1_{F0279E76-CA24-4E1F-9DD5-51C47FD27B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空調電力等削減見込量計算表" sheetId="19" r:id="rId1"/>
    <sheet name="記入例" sheetId="21" r:id="rId2"/>
  </sheets>
  <definedNames>
    <definedName name="_xlnm.Print_Area" localSheetId="1">記入例!$A$1:$S$56</definedName>
    <definedName name="_xlnm.Print_Area" localSheetId="0">空調電力等削減見込量計算表!$A$1:$S$56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1" i="21" l="1"/>
  <c r="L52" i="21"/>
  <c r="Q13" i="21" l="1"/>
  <c r="Q24" i="19" l="1"/>
  <c r="Q26" i="19"/>
  <c r="Q28" i="19"/>
  <c r="Q30" i="19"/>
  <c r="Q22" i="19"/>
  <c r="Q15" i="19"/>
  <c r="Q17" i="19"/>
  <c r="Q19" i="19"/>
  <c r="Q11" i="19"/>
  <c r="Q13" i="19"/>
  <c r="Q26" i="21"/>
  <c r="Q28" i="21"/>
  <c r="Q30" i="21"/>
  <c r="Q24" i="21"/>
  <c r="Q15" i="21"/>
  <c r="Q17" i="21"/>
  <c r="Q19" i="21"/>
  <c r="S24" i="19" l="1"/>
  <c r="S26" i="19"/>
  <c r="S28" i="19"/>
  <c r="S30" i="19"/>
  <c r="S13" i="19"/>
  <c r="S15" i="19"/>
  <c r="S17" i="19"/>
  <c r="S19" i="19"/>
  <c r="S24" i="21"/>
  <c r="S26" i="21"/>
  <c r="S28" i="21"/>
  <c r="S30" i="21"/>
  <c r="S13" i="21"/>
  <c r="S15" i="21"/>
  <c r="S17" i="21"/>
  <c r="S19" i="21"/>
  <c r="S11" i="21"/>
  <c r="F32" i="21" l="1"/>
  <c r="N31" i="21"/>
  <c r="K31" i="21"/>
  <c r="J31" i="21"/>
  <c r="I31" i="21"/>
  <c r="H31" i="21"/>
  <c r="G31" i="21"/>
  <c r="R30" i="21"/>
  <c r="N29" i="21"/>
  <c r="K29" i="21"/>
  <c r="J29" i="21"/>
  <c r="I29" i="21"/>
  <c r="H29" i="21"/>
  <c r="G29" i="21"/>
  <c r="R28" i="21"/>
  <c r="N27" i="21"/>
  <c r="K27" i="21"/>
  <c r="J27" i="21"/>
  <c r="I27" i="21"/>
  <c r="H27" i="21"/>
  <c r="G27" i="21"/>
  <c r="R26" i="21"/>
  <c r="N25" i="21"/>
  <c r="K25" i="21"/>
  <c r="J25" i="21"/>
  <c r="R24" i="21" s="1"/>
  <c r="I25" i="21"/>
  <c r="H25" i="21"/>
  <c r="G25" i="21"/>
  <c r="N23" i="21"/>
  <c r="K23" i="21"/>
  <c r="J23" i="21"/>
  <c r="I23" i="21"/>
  <c r="H23" i="21"/>
  <c r="G23" i="21"/>
  <c r="S22" i="21"/>
  <c r="F21" i="21"/>
  <c r="N20" i="21"/>
  <c r="K20" i="21"/>
  <c r="J20" i="21"/>
  <c r="I20" i="21"/>
  <c r="H20" i="21"/>
  <c r="G20" i="21"/>
  <c r="R19" i="21"/>
  <c r="N18" i="21"/>
  <c r="K18" i="21"/>
  <c r="J18" i="21"/>
  <c r="I18" i="21"/>
  <c r="H18" i="21"/>
  <c r="G18" i="21"/>
  <c r="R17" i="21"/>
  <c r="N16" i="21"/>
  <c r="K16" i="21"/>
  <c r="J16" i="21"/>
  <c r="I16" i="21"/>
  <c r="H16" i="21"/>
  <c r="G16" i="21"/>
  <c r="R15" i="21"/>
  <c r="N14" i="21"/>
  <c r="K14" i="21"/>
  <c r="J14" i="21"/>
  <c r="I14" i="21"/>
  <c r="H14" i="21"/>
  <c r="G14" i="21"/>
  <c r="N12" i="21"/>
  <c r="K12" i="21"/>
  <c r="J12" i="21"/>
  <c r="I12" i="21"/>
  <c r="H12" i="21"/>
  <c r="G12" i="21"/>
  <c r="M3" i="21"/>
  <c r="L3" i="21"/>
  <c r="B3" i="21"/>
  <c r="R13" i="21" l="1"/>
  <c r="R11" i="21"/>
  <c r="R22" i="21"/>
  <c r="R32" i="21" s="1"/>
  <c r="E52" i="21" s="1"/>
  <c r="R15" i="19"/>
  <c r="F32" i="19"/>
  <c r="F21" i="19"/>
  <c r="R21" i="21" l="1"/>
  <c r="R30" i="19"/>
  <c r="R28" i="19"/>
  <c r="R26" i="19"/>
  <c r="R19" i="19"/>
  <c r="R17" i="19"/>
  <c r="E51" i="21" l="1"/>
  <c r="E53" i="21" s="1"/>
  <c r="R33" i="21"/>
  <c r="N31" i="19"/>
  <c r="K31" i="19"/>
  <c r="J31" i="19"/>
  <c r="I31" i="19"/>
  <c r="H31" i="19"/>
  <c r="G31" i="19"/>
  <c r="N29" i="19"/>
  <c r="K29" i="19"/>
  <c r="J29" i="19"/>
  <c r="I29" i="19"/>
  <c r="H29" i="19"/>
  <c r="G29" i="19"/>
  <c r="N27" i="19"/>
  <c r="K27" i="19"/>
  <c r="J27" i="19"/>
  <c r="I27" i="19"/>
  <c r="H27" i="19"/>
  <c r="G27" i="19"/>
  <c r="N25" i="19"/>
  <c r="K25" i="19"/>
  <c r="J25" i="19"/>
  <c r="I25" i="19"/>
  <c r="H25" i="19"/>
  <c r="G25" i="19"/>
  <c r="N23" i="19"/>
  <c r="K23" i="19"/>
  <c r="J23" i="19"/>
  <c r="I23" i="19"/>
  <c r="H23" i="19"/>
  <c r="G23" i="19"/>
  <c r="S22" i="19"/>
  <c r="N20" i="19"/>
  <c r="K20" i="19"/>
  <c r="J20" i="19"/>
  <c r="I20" i="19"/>
  <c r="H20" i="19"/>
  <c r="G20" i="19"/>
  <c r="N18" i="19"/>
  <c r="K18" i="19"/>
  <c r="J18" i="19"/>
  <c r="I18" i="19"/>
  <c r="H18" i="19"/>
  <c r="G18" i="19"/>
  <c r="N16" i="19"/>
  <c r="K16" i="19"/>
  <c r="J16" i="19"/>
  <c r="I16" i="19"/>
  <c r="H16" i="19"/>
  <c r="G16" i="19"/>
  <c r="J14" i="19"/>
  <c r="I14" i="19"/>
  <c r="H14" i="19"/>
  <c r="G14" i="19"/>
  <c r="S11" i="19"/>
  <c r="L53" i="21" l="1"/>
  <c r="R24" i="19"/>
  <c r="R22" i="19"/>
  <c r="R32" i="19" l="1"/>
  <c r="J12" i="19"/>
  <c r="I12" i="19"/>
  <c r="H12" i="19"/>
  <c r="G12" i="19"/>
  <c r="N14" i="19"/>
  <c r="K14" i="19"/>
  <c r="R13" i="19" s="1"/>
  <c r="N12" i="19"/>
  <c r="K12" i="19"/>
  <c r="B3" i="19"/>
  <c r="M3" i="19"/>
  <c r="L3" i="19"/>
  <c r="E52" i="19" l="1"/>
  <c r="L52" i="19" s="1"/>
  <c r="R11" i="19"/>
  <c r="R21" i="19" s="1"/>
  <c r="E51" i="19" s="1"/>
  <c r="L51" i="19" l="1"/>
  <c r="R33" i="19"/>
  <c r="L53" i="19" l="1"/>
  <c r="E53" i="19"/>
</calcChain>
</file>

<file path=xl/sharedStrings.xml><?xml version="1.0" encoding="utf-8"?>
<sst xmlns="http://schemas.openxmlformats.org/spreadsheetml/2006/main" count="132" uniqueCount="61">
  <si>
    <t>図面
番号</t>
    <rPh sb="0" eb="2">
      <t>ズメン</t>
    </rPh>
    <rPh sb="3" eb="5">
      <t>バンゴウ</t>
    </rPh>
    <phoneticPr fontId="7"/>
  </si>
  <si>
    <t>ﾒｰｶｰ名</t>
    <rPh sb="4" eb="5">
      <t>メイ</t>
    </rPh>
    <phoneticPr fontId="7"/>
  </si>
  <si>
    <t>機種</t>
    <rPh sb="0" eb="2">
      <t>キシュ</t>
    </rPh>
    <phoneticPr fontId="7"/>
  </si>
  <si>
    <t>設置
台数</t>
    <rPh sb="0" eb="2">
      <t>セッチ</t>
    </rPh>
    <rPh sb="3" eb="5">
      <t>ダイスウ</t>
    </rPh>
    <phoneticPr fontId="7"/>
  </si>
  <si>
    <t>年間稼働時間
（h/年）</t>
    <rPh sb="0" eb="2">
      <t>ネンカン</t>
    </rPh>
    <rPh sb="2" eb="4">
      <t>カドウ</t>
    </rPh>
    <rPh sb="4" eb="6">
      <t>ジカン</t>
    </rPh>
    <rPh sb="10" eb="11">
      <t>ネン</t>
    </rPh>
    <phoneticPr fontId="7"/>
  </si>
  <si>
    <t>負荷率</t>
    <rPh sb="0" eb="2">
      <t>フカ</t>
    </rPh>
    <rPh sb="2" eb="3">
      <t>リツ</t>
    </rPh>
    <phoneticPr fontId="7"/>
  </si>
  <si>
    <t>年間
電力
消費量</t>
    <rPh sb="0" eb="2">
      <t>ネンカン</t>
    </rPh>
    <rPh sb="3" eb="5">
      <t>デンリョク</t>
    </rPh>
    <rPh sb="6" eb="9">
      <t>ショウヒリョウ</t>
    </rPh>
    <phoneticPr fontId="7"/>
  </si>
  <si>
    <t>（kWh/年）</t>
    <rPh sb="5" eb="6">
      <t>ネン</t>
    </rPh>
    <phoneticPr fontId="7"/>
  </si>
  <si>
    <t>冷房</t>
    <rPh sb="0" eb="2">
      <t>レイボウ</t>
    </rPh>
    <phoneticPr fontId="2"/>
  </si>
  <si>
    <t>暖房</t>
    <rPh sb="0" eb="2">
      <t>ダンボウ</t>
    </rPh>
    <phoneticPr fontId="2"/>
  </si>
  <si>
    <t>月数
/年</t>
    <rPh sb="0" eb="1">
      <t>ツキ</t>
    </rPh>
    <rPh sb="1" eb="2">
      <t>スウ</t>
    </rPh>
    <rPh sb="4" eb="5">
      <t>ネン</t>
    </rPh>
    <phoneticPr fontId="7"/>
  </si>
  <si>
    <t>時間
/日</t>
    <rPh sb="0" eb="2">
      <t>ジカン</t>
    </rPh>
    <rPh sb="4" eb="5">
      <t>ニチ</t>
    </rPh>
    <phoneticPr fontId="7"/>
  </si>
  <si>
    <t>日数
/週</t>
    <rPh sb="0" eb="2">
      <t>ニッスウ</t>
    </rPh>
    <rPh sb="4" eb="5">
      <t>シュウ</t>
    </rPh>
    <phoneticPr fontId="7"/>
  </si>
  <si>
    <t>空調</t>
    <rPh sb="0" eb="2">
      <t>クウチョウ</t>
    </rPh>
    <phoneticPr fontId="2"/>
  </si>
  <si>
    <t>台数合計（kW）</t>
    <rPh sb="0" eb="2">
      <t>ダイスウ</t>
    </rPh>
    <rPh sb="2" eb="4">
      <t>ゴウケイ</t>
    </rPh>
    <phoneticPr fontId="7"/>
  </si>
  <si>
    <t>※年間稼働時間（h/年）＝365×月数/12×日数/週×時間/日</t>
    <rPh sb="1" eb="3">
      <t>ネンカン</t>
    </rPh>
    <rPh sb="3" eb="5">
      <t>カドウ</t>
    </rPh>
    <rPh sb="5" eb="7">
      <t>ジカン</t>
    </rPh>
    <rPh sb="10" eb="11">
      <t>ネン</t>
    </rPh>
    <rPh sb="17" eb="19">
      <t>ゲッスウ</t>
    </rPh>
    <rPh sb="23" eb="25">
      <t>ニッスウ</t>
    </rPh>
    <rPh sb="26" eb="27">
      <t>シュウ</t>
    </rPh>
    <rPh sb="28" eb="30">
      <t>ジカン</t>
    </rPh>
    <rPh sb="31" eb="32">
      <t>ニチ</t>
    </rPh>
    <phoneticPr fontId="7"/>
  </si>
  <si>
    <t>※年間電力消費量（kWh/年）＝定格冷房消費電力×年間稼働時間×負荷率＋定格暖房消費電力×年間稼働率×負荷率</t>
    <rPh sb="16" eb="18">
      <t>テイカク</t>
    </rPh>
    <rPh sb="18" eb="20">
      <t>レイボウ</t>
    </rPh>
    <rPh sb="20" eb="22">
      <t>ショウヒ</t>
    </rPh>
    <rPh sb="22" eb="24">
      <t>デンリョク</t>
    </rPh>
    <rPh sb="25" eb="27">
      <t>ネンカン</t>
    </rPh>
    <rPh sb="27" eb="29">
      <t>カドウ</t>
    </rPh>
    <rPh sb="29" eb="31">
      <t>ジカン</t>
    </rPh>
    <rPh sb="32" eb="34">
      <t>フカ</t>
    </rPh>
    <rPh sb="34" eb="35">
      <t>リツ</t>
    </rPh>
    <rPh sb="36" eb="38">
      <t>テイカク</t>
    </rPh>
    <rPh sb="38" eb="40">
      <t>ダンボウ</t>
    </rPh>
    <rPh sb="40" eb="42">
      <t>ショウヒ</t>
    </rPh>
    <rPh sb="42" eb="44">
      <t>デンリョク</t>
    </rPh>
    <rPh sb="45" eb="47">
      <t>ネンカン</t>
    </rPh>
    <rPh sb="47" eb="49">
      <t>カドウ</t>
    </rPh>
    <rPh sb="49" eb="50">
      <t>リツ</t>
    </rPh>
    <rPh sb="51" eb="53">
      <t>フカ</t>
    </rPh>
    <rPh sb="53" eb="54">
      <t>リツ</t>
    </rPh>
    <phoneticPr fontId="7"/>
  </si>
  <si>
    <r>
      <t xml:space="preserve">冷房
能力
</t>
    </r>
    <r>
      <rPr>
        <sz val="9"/>
        <rFont val="ＭＳ Ｐゴシック"/>
        <family val="3"/>
        <charset val="128"/>
      </rPr>
      <t>(kW/台)</t>
    </r>
    <rPh sb="0" eb="2">
      <t>レイボウ</t>
    </rPh>
    <rPh sb="3" eb="5">
      <t>ノウリョク</t>
    </rPh>
    <rPh sb="10" eb="11">
      <t>ダイ</t>
    </rPh>
    <phoneticPr fontId="2"/>
  </si>
  <si>
    <t>暖房
能力
(kW/台)</t>
    <rPh sb="0" eb="2">
      <t>ダンボウ</t>
    </rPh>
    <rPh sb="3" eb="5">
      <t>ノウリョク</t>
    </rPh>
    <phoneticPr fontId="2"/>
  </si>
  <si>
    <t>定格
冷房
消費
電力
(kW/台)</t>
    <rPh sb="0" eb="2">
      <t>テイカク</t>
    </rPh>
    <rPh sb="3" eb="5">
      <t>レイボウ</t>
    </rPh>
    <rPh sb="6" eb="8">
      <t>ショウヒ</t>
    </rPh>
    <rPh sb="9" eb="11">
      <t>デンリョク</t>
    </rPh>
    <phoneticPr fontId="2"/>
  </si>
  <si>
    <t>定格
暖房
消費
電力
(kW/台)</t>
    <rPh sb="0" eb="2">
      <t>テイカク</t>
    </rPh>
    <rPh sb="3" eb="5">
      <t>ダンボウ</t>
    </rPh>
    <rPh sb="6" eb="8">
      <t>ショウヒ</t>
    </rPh>
    <rPh sb="9" eb="11">
      <t>デンリョク</t>
    </rPh>
    <phoneticPr fontId="2"/>
  </si>
  <si>
    <t>b</t>
    <phoneticPr fontId="2"/>
  </si>
  <si>
    <t>c</t>
    <phoneticPr fontId="2"/>
  </si>
  <si>
    <t>d  型番</t>
    <rPh sb="3" eb="5">
      <t>カタバン</t>
    </rPh>
    <phoneticPr fontId="7"/>
  </si>
  <si>
    <t>e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</si>
  <si>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</si>
  <si>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</si>
  <si>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</si>
  <si>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</si>
  <si>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</si>
  <si>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</si>
  <si>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</si>
  <si>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</si>
  <si>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※図面番号：図面に機種ごとに番号を振り、その番号を記入すること。</t>
    <rPh sb="1" eb="3">
      <t>ズメン</t>
    </rPh>
    <rPh sb="3" eb="5">
      <t>バンゴウ</t>
    </rPh>
    <phoneticPr fontId="2"/>
  </si>
  <si>
    <t xml:space="preserve"> ＝自動計算</t>
    <phoneticPr fontId="7"/>
  </si>
  <si>
    <t>計</t>
    <rPh sb="0" eb="1">
      <t>ケイ</t>
    </rPh>
    <phoneticPr fontId="2"/>
  </si>
  <si>
    <t>o</t>
    <phoneticPr fontId="2"/>
  </si>
  <si>
    <t>冷暖房
平均
ＣＯＰ</t>
    <rPh sb="0" eb="1">
      <t>ヒヤ</t>
    </rPh>
    <rPh sb="1" eb="2">
      <t>ダン</t>
    </rPh>
    <rPh sb="2" eb="3">
      <t>ボウ</t>
    </rPh>
    <rPh sb="4" eb="6">
      <t>ヘイキン</t>
    </rPh>
    <phoneticPr fontId="2"/>
  </si>
  <si>
    <t>（平均値）</t>
    <rPh sb="1" eb="3">
      <t>ヘイキン</t>
    </rPh>
    <rPh sb="3" eb="4">
      <t>チ</t>
    </rPh>
    <phoneticPr fontId="2"/>
  </si>
  <si>
    <t>備考</t>
    <rPh sb="0" eb="2">
      <t>ビコウ</t>
    </rPh>
    <phoneticPr fontId="2"/>
  </si>
  <si>
    <t>※冷房（暖房）能力【台数合計（kW）】＝冷房（暖房）能力×設置台数</t>
    <rPh sb="1" eb="3">
      <t>レイボウ</t>
    </rPh>
    <rPh sb="4" eb="6">
      <t>ダンボウ</t>
    </rPh>
    <rPh sb="7" eb="9">
      <t>ノウリョク</t>
    </rPh>
    <rPh sb="20" eb="22">
      <t>レイボウ</t>
    </rPh>
    <rPh sb="23" eb="25">
      <t>ダンボウ</t>
    </rPh>
    <rPh sb="26" eb="28">
      <t>ノウリョク</t>
    </rPh>
    <rPh sb="29" eb="31">
      <t>セッチ</t>
    </rPh>
    <rPh sb="31" eb="33">
      <t>ダイスウ</t>
    </rPh>
    <phoneticPr fontId="2"/>
  </si>
  <si>
    <t>※改修前機器の配置図面において、改修後の機器も併せて確認できるようにすること。</t>
    <rPh sb="1" eb="3">
      <t>カイシュウ</t>
    </rPh>
    <rPh sb="3" eb="4">
      <t>マエ</t>
    </rPh>
    <rPh sb="4" eb="6">
      <t>キキ</t>
    </rPh>
    <rPh sb="7" eb="9">
      <t>ハイチ</t>
    </rPh>
    <rPh sb="9" eb="11">
      <t>ズメン</t>
    </rPh>
    <rPh sb="16" eb="18">
      <t>カイシュウ</t>
    </rPh>
    <rPh sb="18" eb="19">
      <t>ゴ</t>
    </rPh>
    <rPh sb="20" eb="22">
      <t>キキ</t>
    </rPh>
    <rPh sb="23" eb="24">
      <t>アワ</t>
    </rPh>
    <rPh sb="26" eb="28">
      <t>カクニン</t>
    </rPh>
    <phoneticPr fontId="2"/>
  </si>
  <si>
    <t>※改修後機器の性能が確認できる書類（カタログなど）を添付すること。</t>
    <rPh sb="1" eb="3">
      <t>カイシュウ</t>
    </rPh>
    <rPh sb="3" eb="4">
      <t>ゴ</t>
    </rPh>
    <rPh sb="4" eb="6">
      <t>キキ</t>
    </rPh>
    <rPh sb="7" eb="9">
      <t>セイノウ</t>
    </rPh>
    <rPh sb="10" eb="12">
      <t>カクニン</t>
    </rPh>
    <rPh sb="15" eb="17">
      <t>ショルイ</t>
    </rPh>
    <rPh sb="26" eb="28">
      <t>テンプ</t>
    </rPh>
    <phoneticPr fontId="2"/>
  </si>
  <si>
    <t>削 減 量</t>
    <rPh sb="0" eb="1">
      <t>サク</t>
    </rPh>
    <rPh sb="2" eb="3">
      <t>ゲン</t>
    </rPh>
    <rPh sb="4" eb="5">
      <t>リョウ</t>
    </rPh>
    <phoneticPr fontId="2"/>
  </si>
  <si>
    <t>a</t>
    <phoneticPr fontId="2"/>
  </si>
  <si>
    <t>ＣＯ2排出量（t-CO2/年）</t>
    <phoneticPr fontId="2"/>
  </si>
  <si>
    <t>消費電力量（MWh/年）</t>
    <phoneticPr fontId="2"/>
  </si>
  <si>
    <t>更新後
②</t>
    <rPh sb="0" eb="3">
      <t>コウシンゴ</t>
    </rPh>
    <phoneticPr fontId="2"/>
  </si>
  <si>
    <t>更 新 前　①</t>
    <rPh sb="0" eb="1">
      <t>サラ</t>
    </rPh>
    <rPh sb="2" eb="3">
      <t>シン</t>
    </rPh>
    <rPh sb="4" eb="5">
      <t>マエ</t>
    </rPh>
    <phoneticPr fontId="2"/>
  </si>
  <si>
    <t>更 新 後　②</t>
    <rPh sb="0" eb="1">
      <t>サラ</t>
    </rPh>
    <rPh sb="2" eb="3">
      <t>シン</t>
    </rPh>
    <rPh sb="4" eb="5">
      <t>アト</t>
    </rPh>
    <phoneticPr fontId="2"/>
  </si>
  <si>
    <t>更新前
①</t>
    <rPh sb="0" eb="3">
      <t>コウシンマエ</t>
    </rPh>
    <phoneticPr fontId="2"/>
  </si>
  <si>
    <t>消費電力量・ＣＯ２排出量削減量</t>
    <rPh sb="11" eb="12">
      <t>リョウ</t>
    </rPh>
    <rPh sb="12" eb="14">
      <t>サクゲン</t>
    </rPh>
    <rPh sb="14" eb="15">
      <t>リョウ</t>
    </rPh>
    <phoneticPr fontId="2"/>
  </si>
  <si>
    <t>△△</t>
    <phoneticPr fontId="2"/>
  </si>
  <si>
    <t>（株）○○</t>
    <rPh sb="1" eb="2">
      <t>カブ</t>
    </rPh>
    <phoneticPr fontId="2"/>
  </si>
  <si>
    <t>abc123456</t>
    <phoneticPr fontId="2"/>
  </si>
  <si>
    <t>efg123456</t>
    <phoneticPr fontId="2"/>
  </si>
  <si>
    <t>※負荷率：過去の実績の平均値に基づき、定数0.35とします。</t>
    <rPh sb="1" eb="3">
      <t>フカ</t>
    </rPh>
    <rPh sb="3" eb="4">
      <t>リツ</t>
    </rPh>
    <rPh sb="5" eb="7">
      <t>カコ</t>
    </rPh>
    <rPh sb="8" eb="10">
      <t>ジッセキ</t>
    </rPh>
    <rPh sb="11" eb="14">
      <t>ヘイキンチ</t>
    </rPh>
    <rPh sb="15" eb="16">
      <t>モト</t>
    </rPh>
    <rPh sb="19" eb="21">
      <t>テイスウ</t>
    </rPh>
    <phoneticPr fontId="2"/>
  </si>
  <si>
    <t>空調電力等削減見込量計算表</t>
    <phoneticPr fontId="7"/>
  </si>
  <si>
    <t>空調電力等削減見込量計算表</t>
    <phoneticPr fontId="7"/>
  </si>
  <si>
    <t>年間電力削減量（kWh/年）</t>
    <rPh sb="0" eb="2">
      <t>ネンカン</t>
    </rPh>
    <rPh sb="2" eb="4">
      <t>デンリョク</t>
    </rPh>
    <rPh sb="4" eb="6">
      <t>サクゲン</t>
    </rPh>
    <rPh sb="6" eb="7">
      <t>リョウ</t>
    </rPh>
    <phoneticPr fontId="2"/>
  </si>
  <si>
    <r>
      <t>※ＣＯ2排出量：消費電力量（MWh/年）×0.423（t-CO</t>
    </r>
    <r>
      <rPr>
        <sz val="11"/>
        <rFont val="ＭＳ 明朝"/>
        <family val="1"/>
        <charset val="128"/>
      </rPr>
      <t>2</t>
    </r>
    <r>
      <rPr>
        <sz val="12"/>
        <rFont val="ＭＳ 明朝"/>
        <family val="1"/>
        <charset val="128"/>
      </rPr>
      <t>/MWh）</t>
    </r>
    <rPh sb="4" eb="6">
      <t>ハイシュツ</t>
    </rPh>
    <rPh sb="6" eb="7">
      <t>リョウ</t>
    </rPh>
    <rPh sb="8" eb="10">
      <t>ショウヒ</t>
    </rPh>
    <rPh sb="10" eb="12">
      <t>デンリョク</t>
    </rPh>
    <rPh sb="12" eb="13">
      <t>リョウ</t>
    </rPh>
    <rPh sb="18" eb="19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</si>
</sst>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&quot; h/年&quot;"/>
    <numFmt numFmtId="178" formatCode="0.00_ "/>
    <numFmt numFmtId="179" formatCode="#,##0_);[Red]\(#,##0\)"/>
  </numFmts>
  <fonts count="1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b/>
      <sz val="16"/>
      <name val="HGSｺﾞｼｯｸE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22"/>
      <color theme="0"/>
      <name val="HGSｺﾞｼｯｸE"/>
      <family val="3"/>
      <charset val="128"/>
    </font>
    <font>
      <sz val="14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0E6F0"/>
        <bgColor indexed="64"/>
      </patternFill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0" fontId="6" fillId="0" borderId="0">
      <alignment vertical="center"/>
    </xf>
    <xf numFmtId="0" fontId="1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157">
    <xf numFmtId="0" fontId="0" fillId="0" borderId="0" xfId="0"/>
    <xf numFmtId="0" fontId="6" fillId="0" borderId="0" xfId="1">
      <alignment vertical="center"/>
    </xf>
    <xf numFmtId="0" fontId="9" fillId="0" borderId="0" xfId="1" applyFont="1">
      <alignment vertical="center"/>
    </xf>
    <xf numFmtId="0" fontId="6" fillId="0" borderId="0" xfId="1" applyProtection="1">
      <alignment vertical="center"/>
      <protection locked="0"/>
    </xf>
    <xf numFmtId="0" fontId="9" fillId="0" borderId="0" xfId="1" applyFont="1" applyProtection="1">
      <alignment vertical="center"/>
      <protection locked="0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12" xfId="1" applyFont="1" applyBorder="1" applyAlignment="1" applyProtection="1">
      <alignment horizontal="center" vertical="center"/>
      <protection locked="0"/>
    </xf>
    <xf numFmtId="0" fontId="6" fillId="0" borderId="0" xfId="1" applyAlignment="1">
      <alignment horizontal="center" vertical="center"/>
    </xf>
    <xf numFmtId="0" fontId="6" fillId="2" borderId="0" xfId="1" applyFill="1" applyProtection="1">
      <alignment vertical="center"/>
      <protection locked="0"/>
    </xf>
    <xf numFmtId="0" fontId="9" fillId="2" borderId="0" xfId="1" applyFont="1" applyFill="1" applyProtection="1">
      <alignment vertical="center"/>
      <protection locked="0"/>
    </xf>
    <xf numFmtId="177" fontId="9" fillId="2" borderId="0" xfId="1" applyNumberFormat="1" applyFont="1" applyFill="1">
      <alignment vertical="center"/>
    </xf>
    <xf numFmtId="0" fontId="4" fillId="2" borderId="0" xfId="1" applyFont="1" applyFill="1" applyAlignment="1">
      <alignment horizontal="left" vertical="center"/>
    </xf>
    <xf numFmtId="0" fontId="8" fillId="2" borderId="0" xfId="1" quotePrefix="1" applyFont="1" applyFill="1" applyAlignment="1">
      <alignment horizontal="left" vertical="center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0" borderId="28" xfId="1" applyFont="1" applyBorder="1" applyAlignment="1" applyProtection="1">
      <alignment horizontal="center" vertical="center"/>
      <protection locked="0"/>
    </xf>
    <xf numFmtId="177" fontId="9" fillId="0" borderId="0" xfId="1" applyNumberFormat="1" applyFont="1">
      <alignment vertical="center"/>
    </xf>
    <xf numFmtId="0" fontId="4" fillId="2" borderId="0" xfId="1" applyFont="1" applyFill="1">
      <alignment vertical="center"/>
    </xf>
    <xf numFmtId="2" fontId="9" fillId="0" borderId="20" xfId="1" applyNumberFormat="1" applyFont="1" applyBorder="1" applyProtection="1">
      <alignment vertical="center"/>
      <protection locked="0"/>
    </xf>
    <xf numFmtId="0" fontId="9" fillId="2" borderId="5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9" fillId="0" borderId="7" xfId="1" applyFont="1" applyBorder="1" applyAlignment="1" applyProtection="1">
      <alignment horizontal="center" vertical="center" shrinkToFit="1"/>
      <protection locked="0"/>
    </xf>
    <xf numFmtId="0" fontId="9" fillId="0" borderId="12" xfId="1" applyFont="1" applyBorder="1" applyAlignment="1" applyProtection="1">
      <alignment horizontal="center" vertical="center" shrinkToFit="1"/>
      <protection locked="0"/>
    </xf>
    <xf numFmtId="0" fontId="12" fillId="2" borderId="0" xfId="1" applyFont="1" applyFill="1" applyAlignment="1">
      <alignment horizontal="center" vertical="center"/>
    </xf>
    <xf numFmtId="0" fontId="6" fillId="5" borderId="3" xfId="1" applyFill="1" applyBorder="1" applyAlignment="1">
      <alignment horizontal="center" vertical="center"/>
    </xf>
    <xf numFmtId="0" fontId="6" fillId="2" borderId="0" xfId="1" applyFill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/>
      <protection locked="0"/>
    </xf>
    <xf numFmtId="0" fontId="6" fillId="0" borderId="3" xfId="1" applyBorder="1" applyAlignment="1">
      <alignment horizontal="center" vertical="center"/>
    </xf>
    <xf numFmtId="0" fontId="6" fillId="4" borderId="3" xfId="1" applyFill="1" applyBorder="1" applyAlignment="1">
      <alignment horizontal="center" vertical="center"/>
    </xf>
    <xf numFmtId="0" fontId="6" fillId="2" borderId="0" xfId="1" applyFill="1">
      <alignment vertical="center"/>
    </xf>
    <xf numFmtId="40" fontId="9" fillId="0" borderId="20" xfId="4" applyNumberFormat="1" applyFont="1" applyBorder="1" applyAlignment="1" applyProtection="1">
      <alignment vertical="center"/>
      <protection locked="0"/>
    </xf>
    <xf numFmtId="40" fontId="9" fillId="4" borderId="15" xfId="1" applyNumberFormat="1" applyFont="1" applyFill="1" applyBorder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9" fillId="2" borderId="4" xfId="1" applyFont="1" applyFill="1" applyBorder="1" applyAlignment="1">
      <alignment horizontal="center" vertical="center"/>
    </xf>
    <xf numFmtId="0" fontId="10" fillId="2" borderId="0" xfId="2" applyFill="1" applyAlignment="1">
      <alignment horizontal="left" vertical="center" wrapText="1"/>
    </xf>
    <xf numFmtId="0" fontId="10" fillId="2" borderId="34" xfId="2" applyFill="1" applyBorder="1" applyAlignment="1">
      <alignment horizontal="left" vertical="center" wrapText="1"/>
    </xf>
    <xf numFmtId="0" fontId="6" fillId="2" borderId="34" xfId="1" applyFill="1" applyBorder="1" applyProtection="1">
      <alignment vertical="center"/>
      <protection locked="0"/>
    </xf>
    <xf numFmtId="0" fontId="6" fillId="0" borderId="35" xfId="1" applyBorder="1" applyProtection="1">
      <alignment vertical="center"/>
      <protection locked="0"/>
    </xf>
    <xf numFmtId="179" fontId="4" fillId="2" borderId="0" xfId="1" applyNumberFormat="1" applyFont="1" applyFill="1">
      <alignment vertical="center"/>
    </xf>
    <xf numFmtId="179" fontId="6" fillId="2" borderId="0" xfId="1" applyNumberFormat="1" applyFill="1" applyAlignment="1">
      <alignment horizontal="center" vertical="center"/>
    </xf>
    <xf numFmtId="179" fontId="8" fillId="2" borderId="0" xfId="1" quotePrefix="1" applyNumberFormat="1" applyFont="1" applyFill="1" applyAlignment="1">
      <alignment horizontal="left" vertical="center"/>
    </xf>
    <xf numFmtId="179" fontId="9" fillId="2" borderId="3" xfId="1" applyNumberFormat="1" applyFont="1" applyFill="1" applyBorder="1" applyAlignment="1">
      <alignment horizontal="center" vertical="center"/>
    </xf>
    <xf numFmtId="179" fontId="6" fillId="4" borderId="3" xfId="1" applyNumberFormat="1" applyFill="1" applyBorder="1" applyAlignment="1">
      <alignment horizontal="center" vertical="center"/>
    </xf>
    <xf numFmtId="179" fontId="10" fillId="2" borderId="0" xfId="2" applyNumberFormat="1" applyFill="1" applyAlignment="1">
      <alignment horizontal="left" vertical="center" wrapText="1"/>
    </xf>
    <xf numFmtId="179" fontId="10" fillId="2" borderId="34" xfId="2" applyNumberFormat="1" applyFill="1" applyBorder="1" applyAlignment="1">
      <alignment horizontal="left" vertical="center" wrapText="1"/>
    </xf>
    <xf numFmtId="179" fontId="6" fillId="2" borderId="0" xfId="1" applyNumberFormat="1" applyFill="1">
      <alignment vertical="center"/>
    </xf>
    <xf numFmtId="179" fontId="6" fillId="0" borderId="0" xfId="1" applyNumberFormat="1" applyAlignment="1">
      <alignment horizontal="center" vertical="center"/>
    </xf>
    <xf numFmtId="0" fontId="6" fillId="2" borderId="32" xfId="1" applyFill="1" applyBorder="1" applyAlignment="1" applyProtection="1">
      <alignment vertical="top"/>
      <protection locked="0"/>
    </xf>
    <xf numFmtId="0" fontId="6" fillId="2" borderId="0" xfId="1" applyFill="1" applyAlignment="1" applyProtection="1">
      <alignment vertical="top"/>
      <protection locked="0"/>
    </xf>
    <xf numFmtId="0" fontId="14" fillId="0" borderId="7" xfId="1" applyFont="1" applyBorder="1" applyAlignment="1" applyProtection="1">
      <alignment horizontal="center" vertical="center" shrinkToFit="1"/>
      <protection locked="0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2" fontId="14" fillId="0" borderId="20" xfId="1" applyNumberFormat="1" applyFont="1" applyBorder="1" applyProtection="1">
      <alignment vertical="center"/>
      <protection locked="0"/>
    </xf>
    <xf numFmtId="0" fontId="14" fillId="0" borderId="7" xfId="1" applyFont="1" applyBorder="1" applyAlignment="1" applyProtection="1">
      <alignment horizontal="center" vertical="center"/>
      <protection locked="0"/>
    </xf>
    <xf numFmtId="0" fontId="14" fillId="0" borderId="28" xfId="1" applyFont="1" applyBorder="1" applyAlignment="1" applyProtection="1">
      <alignment horizontal="center" vertical="center"/>
      <protection locked="0"/>
    </xf>
    <xf numFmtId="0" fontId="14" fillId="0" borderId="12" xfId="1" applyFont="1" applyBorder="1" applyAlignment="1" applyProtection="1">
      <alignment horizontal="center" vertical="center"/>
      <protection locked="0"/>
    </xf>
    <xf numFmtId="40" fontId="14" fillId="0" borderId="20" xfId="4" applyNumberFormat="1" applyFont="1" applyBorder="1" applyAlignment="1" applyProtection="1">
      <alignment vertical="center"/>
      <protection locked="0"/>
    </xf>
    <xf numFmtId="0" fontId="10" fillId="2" borderId="0" xfId="2" applyFill="1" applyAlignment="1">
      <alignment vertical="center" wrapText="1"/>
    </xf>
    <xf numFmtId="0" fontId="6" fillId="0" borderId="32" xfId="1" applyBorder="1" applyProtection="1">
      <alignment vertical="center"/>
      <protection locked="0"/>
    </xf>
    <xf numFmtId="179" fontId="15" fillId="4" borderId="3" xfId="1" applyNumberFormat="1" applyFont="1" applyFill="1" applyBorder="1" applyAlignment="1">
      <alignment horizontal="center" vertical="center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15" xfId="1" applyFont="1" applyBorder="1" applyAlignment="1" applyProtection="1">
      <alignment horizontal="center" vertical="center"/>
      <protection locked="0"/>
    </xf>
    <xf numFmtId="0" fontId="13" fillId="2" borderId="3" xfId="1" applyFont="1" applyFill="1" applyBorder="1" applyAlignment="1">
      <alignment horizontal="center" vertical="center"/>
    </xf>
    <xf numFmtId="0" fontId="13" fillId="2" borderId="6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178" fontId="13" fillId="4" borderId="4" xfId="1" applyNumberFormat="1" applyFont="1" applyFill="1" applyBorder="1" applyAlignment="1">
      <alignment horizontal="center" vertical="center"/>
    </xf>
    <xf numFmtId="178" fontId="13" fillId="4" borderId="6" xfId="1" applyNumberFormat="1" applyFont="1" applyFill="1" applyBorder="1" applyAlignment="1">
      <alignment horizontal="center" vertical="center"/>
    </xf>
    <xf numFmtId="178" fontId="13" fillId="4" borderId="5" xfId="1" applyNumberFormat="1" applyFont="1" applyFill="1" applyBorder="1" applyAlignment="1">
      <alignment horizontal="center" vertical="center"/>
    </xf>
    <xf numFmtId="2" fontId="13" fillId="4" borderId="6" xfId="1" applyNumberFormat="1" applyFont="1" applyFill="1" applyBorder="1" applyAlignment="1">
      <alignment horizontal="center" vertical="center"/>
    </xf>
    <xf numFmtId="2" fontId="13" fillId="4" borderId="5" xfId="1" applyNumberFormat="1" applyFont="1" applyFill="1" applyBorder="1" applyAlignment="1">
      <alignment horizontal="center" vertical="center"/>
    </xf>
    <xf numFmtId="176" fontId="13" fillId="4" borderId="4" xfId="1" applyNumberFormat="1" applyFont="1" applyFill="1" applyBorder="1" applyAlignment="1">
      <alignment horizontal="center" vertical="center"/>
    </xf>
    <xf numFmtId="176" fontId="13" fillId="4" borderId="6" xfId="1" applyNumberFormat="1" applyFont="1" applyFill="1" applyBorder="1" applyAlignment="1">
      <alignment horizontal="center" vertical="center"/>
    </xf>
    <xf numFmtId="176" fontId="13" fillId="4" borderId="5" xfId="1" applyNumberFormat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6" fillId="2" borderId="8" xfId="1" applyFill="1" applyBorder="1" applyAlignment="1">
      <alignment horizontal="center" vertical="center"/>
    </xf>
    <xf numFmtId="0" fontId="6" fillId="2" borderId="15" xfId="1" applyFill="1" applyBorder="1" applyAlignment="1">
      <alignment horizontal="center" vertical="center"/>
    </xf>
    <xf numFmtId="0" fontId="6" fillId="2" borderId="33" xfId="1" applyFill="1" applyBorder="1" applyAlignment="1" applyProtection="1">
      <alignment horizontal="center" vertical="center"/>
      <protection locked="0"/>
    </xf>
    <xf numFmtId="0" fontId="6" fillId="2" borderId="32" xfId="1" applyFill="1" applyBorder="1" applyAlignment="1" applyProtection="1">
      <alignment horizontal="center" vertical="center"/>
      <protection locked="0"/>
    </xf>
    <xf numFmtId="0" fontId="6" fillId="2" borderId="10" xfId="1" applyFill="1" applyBorder="1" applyAlignment="1" applyProtection="1">
      <alignment horizontal="center" vertical="center"/>
      <protection locked="0"/>
    </xf>
    <xf numFmtId="0" fontId="6" fillId="2" borderId="22" xfId="1" applyFill="1" applyBorder="1" applyAlignment="1" applyProtection="1">
      <alignment horizontal="center" vertical="center"/>
      <protection locked="0"/>
    </xf>
    <xf numFmtId="0" fontId="6" fillId="2" borderId="1" xfId="1" applyFill="1" applyBorder="1" applyAlignment="1" applyProtection="1">
      <alignment horizontal="center" vertical="center"/>
      <protection locked="0"/>
    </xf>
    <xf numFmtId="0" fontId="6" fillId="2" borderId="17" xfId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/>
      <protection locked="0"/>
    </xf>
    <xf numFmtId="0" fontId="9" fillId="0" borderId="19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79" fontId="9" fillId="2" borderId="11" xfId="1" applyNumberFormat="1" applyFont="1" applyFill="1" applyBorder="1" applyAlignment="1">
      <alignment horizontal="center" vertical="top"/>
    </xf>
    <xf numFmtId="179" fontId="9" fillId="2" borderId="15" xfId="1" applyNumberFormat="1" applyFont="1" applyFill="1" applyBorder="1" applyAlignment="1">
      <alignment horizontal="center" vertical="top"/>
    </xf>
    <xf numFmtId="179" fontId="9" fillId="2" borderId="8" xfId="1" applyNumberFormat="1" applyFont="1" applyFill="1" applyBorder="1" applyAlignment="1">
      <alignment horizontal="center" wrapText="1"/>
    </xf>
    <xf numFmtId="179" fontId="9" fillId="2" borderId="11" xfId="1" applyNumberFormat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/>
    </xf>
    <xf numFmtId="177" fontId="9" fillId="4" borderId="3" xfId="1" applyNumberFormat="1" applyFont="1" applyFill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/>
    </xf>
    <xf numFmtId="0" fontId="9" fillId="2" borderId="37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177" fontId="9" fillId="4" borderId="18" xfId="1" applyNumberFormat="1" applyFont="1" applyFill="1" applyBorder="1" applyAlignment="1">
      <alignment horizontal="center" vertical="center"/>
    </xf>
    <xf numFmtId="177" fontId="9" fillId="4" borderId="25" xfId="1" applyNumberFormat="1" applyFont="1" applyFill="1" applyBorder="1" applyAlignment="1">
      <alignment horizontal="center" vertical="center"/>
    </xf>
    <xf numFmtId="177" fontId="9" fillId="4" borderId="19" xfId="1" applyNumberFormat="1" applyFont="1" applyFill="1" applyBorder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 wrapText="1"/>
      <protection locked="0"/>
    </xf>
    <xf numFmtId="179" fontId="9" fillId="4" borderId="3" xfId="1" applyNumberFormat="1" applyFont="1" applyFill="1" applyBorder="1" applyAlignment="1">
      <alignment horizontal="center" vertical="center"/>
    </xf>
    <xf numFmtId="0" fontId="9" fillId="0" borderId="18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178" fontId="9" fillId="4" borderId="3" xfId="1" applyNumberFormat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0" fillId="2" borderId="0" xfId="2" applyFill="1" applyAlignment="1">
      <alignment horizontal="left" vertical="center" wrapText="1"/>
    </xf>
    <xf numFmtId="0" fontId="6" fillId="0" borderId="0" xfId="1" applyAlignment="1" applyProtection="1">
      <alignment horizontal="left" vertical="center"/>
      <protection locked="0"/>
    </xf>
    <xf numFmtId="0" fontId="15" fillId="2" borderId="4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5" xfId="1" applyFont="1" applyFill="1" applyBorder="1" applyAlignment="1">
      <alignment horizontal="center" vertical="center"/>
    </xf>
    <xf numFmtId="0" fontId="6" fillId="2" borderId="33" xfId="1" applyFill="1" applyBorder="1" applyAlignment="1">
      <alignment horizontal="center" vertical="center"/>
    </xf>
    <xf numFmtId="0" fontId="6" fillId="2" borderId="32" xfId="1" applyFill="1" applyBorder="1" applyAlignment="1">
      <alignment horizontal="center" vertical="center"/>
    </xf>
    <xf numFmtId="0" fontId="6" fillId="2" borderId="10" xfId="1" applyFill="1" applyBorder="1" applyAlignment="1">
      <alignment horizontal="center" vertical="center"/>
    </xf>
    <xf numFmtId="0" fontId="6" fillId="2" borderId="22" xfId="1" applyFill="1" applyBorder="1" applyAlignment="1">
      <alignment horizontal="center" vertical="center"/>
    </xf>
    <xf numFmtId="0" fontId="6" fillId="2" borderId="1" xfId="1" applyFill="1" applyBorder="1" applyAlignment="1">
      <alignment horizontal="center" vertical="center"/>
    </xf>
    <xf numFmtId="0" fontId="6" fillId="2" borderId="17" xfId="1" applyFill="1" applyBorder="1" applyAlignment="1">
      <alignment horizontal="center" vertical="center"/>
    </xf>
    <xf numFmtId="0" fontId="14" fillId="0" borderId="18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18" xfId="1" applyFont="1" applyBorder="1" applyAlignment="1" applyProtection="1">
      <alignment horizontal="center" vertical="center" shrinkToFit="1"/>
      <protection locked="0"/>
    </xf>
    <xf numFmtId="0" fontId="14" fillId="0" borderId="19" xfId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0" borderId="15" xfId="1" applyFont="1" applyBorder="1" applyAlignment="1" applyProtection="1">
      <alignment horizontal="center" vertical="center"/>
      <protection locked="0"/>
    </xf>
    <xf numFmtId="0" fontId="14" fillId="0" borderId="3" xfId="1" applyFont="1" applyBorder="1" applyAlignment="1" applyProtection="1">
      <alignment horizontal="center" vertical="center"/>
      <protection locked="0"/>
    </xf>
  </cellXfs>
  <cellStyles count="5">
    <cellStyle name="桁区切り" xfId="4" builtinId="6"/>
    <cellStyle name="標準" xfId="0" builtinId="0"/>
    <cellStyle name="標準 2" xfId="1" xr:uid="{00000000-0005-0000-0000-000002000000}"/>
    <cellStyle name="標準 2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47EDFF"/>
      <color rgb="FF4CDDFA"/>
      <color rgb="FF58D1EE"/>
      <color rgb="FF73BED3"/>
      <color rgb="FF20E6F0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0</xdr:row>
      <xdr:rowOff>361951</xdr:rowOff>
    </xdr:from>
    <xdr:to>
      <xdr:col>21</xdr:col>
      <xdr:colOff>247650</xdr:colOff>
      <xdr:row>7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9753600" y="361951"/>
          <a:ext cx="1590675" cy="15716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400" b="1"/>
            <a:t>＜記入箇所＞</a:t>
          </a:r>
        </a:p>
        <a:p>
          <a:pPr algn="l"/>
          <a:r>
            <a:rPr kumimoji="1" lang="ja-JP" altLang="en-US" sz="1400"/>
            <a:t>　　　　　の箇所は記入する必要はありません。</a:t>
          </a:r>
          <a:r>
            <a:rPr lang="ja-JP" altLang="en-US" sz="1100" b="0" i="0" u="none" strike="noStrike"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400"/>
            <a:t> </a:t>
          </a:r>
          <a:endParaRPr kumimoji="1" lang="ja-JP" altLang="en-US" sz="1400"/>
        </a:p>
      </xdr:txBody>
    </xdr:sp>
    <xdr:clientData fPrintsWithSheet="0"/>
  </xdr:twoCellAnchor>
  <xdr:twoCellAnchor>
    <xdr:from>
      <xdr:col>19</xdr:col>
      <xdr:colOff>95250</xdr:colOff>
      <xdr:row>4</xdr:row>
      <xdr:rowOff>66676</xdr:rowOff>
    </xdr:from>
    <xdr:to>
      <xdr:col>19</xdr:col>
      <xdr:colOff>641350</xdr:colOff>
      <xdr:row>5</xdr:row>
      <xdr:rowOff>22226</xdr:rowOff>
    </xdr:to>
    <xdr:sp macro="" textlink="">
      <xdr:nvSpPr>
        <xdr:cNvPr id="3" name="Rectangle 4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791700" y="962026"/>
          <a:ext cx="546100" cy="165100"/>
        </a:xfrm>
        <a:prstGeom prst="rect">
          <a:avLst/>
        </a:prstGeom>
        <a:solidFill>
          <a:srgbClr val="47ED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0</xdr:row>
      <xdr:rowOff>76200</xdr:rowOff>
    </xdr:from>
    <xdr:to>
      <xdr:col>14</xdr:col>
      <xdr:colOff>104775</xdr:colOff>
      <xdr:row>3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705100" y="76200"/>
          <a:ext cx="4610100" cy="7334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solidFill>
                <a:srgbClr val="FF0000"/>
              </a:solidFill>
            </a:rPr>
            <a:t>記　入　例</a:t>
          </a:r>
          <a:endParaRPr kumimoji="1" lang="en-US" altLang="ja-JP" sz="24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</sheetPr>
  <dimension ref="A1:V57"/>
  <sheetViews>
    <sheetView tabSelected="1" view="pageBreakPreview" zoomScale="75" zoomScaleNormal="75" zoomScaleSheetLayoutView="75" workbookViewId="0">
      <selection activeCell="D11" sqref="D11"/>
    </sheetView>
  </sheetViews>
  <sheetFormatPr defaultRowHeight="13.5" x14ac:dyDescent="0.15"/>
  <cols>
    <col min="1" max="1" width="0.25" style="3" customWidth="1"/>
    <col min="2" max="3" width="5.5" style="7" customWidth="1"/>
    <col min="4" max="5" width="11.75" style="7" customWidth="1"/>
    <col min="6" max="6" width="5.875" style="7" customWidth="1"/>
    <col min="7" max="10" width="8.125" style="7" customWidth="1"/>
    <col min="11" max="16" width="5.375" style="7" customWidth="1"/>
    <col min="17" max="17" width="8.25" style="7" customWidth="1"/>
    <col min="18" max="18" width="10.875" style="48" customWidth="1"/>
    <col min="19" max="19" width="10.875" style="3" customWidth="1"/>
    <col min="20" max="20" width="9" style="3"/>
    <col min="21" max="22" width="9.375" style="1" customWidth="1"/>
    <col min="23" max="33" width="7" style="1" customWidth="1"/>
    <col min="34" max="16384" width="9" style="1"/>
  </cols>
  <sheetData>
    <row r="1" spans="1:22" ht="32.25" customHeight="1" x14ac:dyDescent="0.15">
      <c r="A1" s="8"/>
      <c r="B1" s="118" t="s">
        <v>13</v>
      </c>
      <c r="C1" s="118"/>
      <c r="D1" s="118"/>
      <c r="E1" s="117" t="s">
        <v>57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8"/>
      <c r="Q1" s="18"/>
      <c r="R1" s="40"/>
      <c r="S1" s="8"/>
    </row>
    <row r="2" spans="1:22" ht="10.5" customHeight="1" x14ac:dyDescent="0.15">
      <c r="A2" s="8"/>
      <c r="B2" s="25"/>
      <c r="C2" s="25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  <c r="R2" s="40"/>
      <c r="S2" s="8"/>
    </row>
    <row r="3" spans="1:22" ht="16.5" customHeight="1" x14ac:dyDescent="0.15">
      <c r="A3" s="8"/>
      <c r="B3" s="119" t="str">
        <f>IF(O1&amp;S1="","",ROUND(365*O1/7*S1,0))</f>
        <v/>
      </c>
      <c r="C3" s="119"/>
      <c r="D3" s="119"/>
      <c r="E3" s="12" t="s">
        <v>34</v>
      </c>
      <c r="F3" s="11"/>
      <c r="G3" s="11"/>
      <c r="H3" s="11"/>
      <c r="I3" s="11"/>
      <c r="J3" s="11"/>
      <c r="K3" s="11"/>
      <c r="L3" s="10" t="str">
        <f>IF(L1&amp;Q1="","",ROUND(365*L1/7*Q1,0))</f>
        <v/>
      </c>
      <c r="M3" s="10" t="str">
        <f>IF(M1&amp;R1="","",ROUND(365*M1/7*R1,0))</f>
        <v/>
      </c>
      <c r="N3" s="11"/>
      <c r="O3" s="27"/>
      <c r="P3" s="27"/>
      <c r="Q3" s="27"/>
      <c r="R3" s="41"/>
      <c r="S3" s="8"/>
    </row>
    <row r="4" spans="1:22" ht="11.25" customHeight="1" x14ac:dyDescent="0.15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0"/>
      <c r="M4" s="10"/>
      <c r="N4" s="11"/>
      <c r="O4" s="10"/>
      <c r="P4" s="10"/>
      <c r="Q4" s="17"/>
      <c r="R4" s="42"/>
      <c r="S4" s="8"/>
    </row>
    <row r="5" spans="1:22" s="2" customFormat="1" ht="16.5" customHeight="1" x14ac:dyDescent="0.15">
      <c r="A5" s="9"/>
      <c r="B5" s="125"/>
      <c r="C5" s="35" t="s">
        <v>44</v>
      </c>
      <c r="D5" s="21" t="s">
        <v>21</v>
      </c>
      <c r="E5" s="20" t="s">
        <v>22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92" t="s">
        <v>29</v>
      </c>
      <c r="L5" s="93"/>
      <c r="M5" s="94"/>
      <c r="N5" s="92" t="s">
        <v>30</v>
      </c>
      <c r="O5" s="93"/>
      <c r="P5" s="94"/>
      <c r="Q5" s="15" t="s">
        <v>31</v>
      </c>
      <c r="R5" s="43" t="s">
        <v>32</v>
      </c>
      <c r="S5" s="28" t="s">
        <v>36</v>
      </c>
      <c r="T5" s="4"/>
    </row>
    <row r="6" spans="1:22" s="2" customFormat="1" ht="17.25" customHeight="1" x14ac:dyDescent="0.15">
      <c r="A6" s="4"/>
      <c r="B6" s="126"/>
      <c r="C6" s="78" t="s">
        <v>0</v>
      </c>
      <c r="D6" s="95" t="s">
        <v>1</v>
      </c>
      <c r="E6" s="98" t="s">
        <v>2</v>
      </c>
      <c r="F6" s="101" t="s">
        <v>3</v>
      </c>
      <c r="G6" s="101" t="s">
        <v>8</v>
      </c>
      <c r="H6" s="101"/>
      <c r="I6" s="101" t="s">
        <v>9</v>
      </c>
      <c r="J6" s="101"/>
      <c r="K6" s="101" t="s">
        <v>4</v>
      </c>
      <c r="L6" s="101"/>
      <c r="M6" s="101"/>
      <c r="N6" s="101"/>
      <c r="O6" s="101"/>
      <c r="P6" s="101"/>
      <c r="Q6" s="102" t="s">
        <v>5</v>
      </c>
      <c r="R6" s="115" t="s">
        <v>6</v>
      </c>
      <c r="S6" s="131" t="s">
        <v>37</v>
      </c>
      <c r="T6" s="13"/>
      <c r="U6" s="14"/>
      <c r="V6" s="14"/>
    </row>
    <row r="7" spans="1:22" s="2" customFormat="1" ht="29.25" customHeight="1" x14ac:dyDescent="0.15">
      <c r="A7" s="4"/>
      <c r="B7" s="126"/>
      <c r="C7" s="79"/>
      <c r="D7" s="96"/>
      <c r="E7" s="99"/>
      <c r="F7" s="102"/>
      <c r="G7" s="78" t="s">
        <v>17</v>
      </c>
      <c r="H7" s="122" t="s">
        <v>19</v>
      </c>
      <c r="I7" s="78" t="s">
        <v>18</v>
      </c>
      <c r="J7" s="122" t="s">
        <v>20</v>
      </c>
      <c r="K7" s="101"/>
      <c r="L7" s="101"/>
      <c r="M7" s="101"/>
      <c r="N7" s="101"/>
      <c r="O7" s="101"/>
      <c r="P7" s="101"/>
      <c r="Q7" s="102"/>
      <c r="R7" s="116"/>
      <c r="S7" s="91"/>
      <c r="T7" s="13"/>
      <c r="U7" s="14"/>
      <c r="V7" s="14"/>
    </row>
    <row r="8" spans="1:22" s="2" customFormat="1" ht="29.25" customHeight="1" x14ac:dyDescent="0.15">
      <c r="A8" s="4"/>
      <c r="B8" s="126"/>
      <c r="C8" s="79"/>
      <c r="D8" s="97"/>
      <c r="E8" s="100"/>
      <c r="F8" s="102"/>
      <c r="G8" s="120"/>
      <c r="H8" s="123"/>
      <c r="I8" s="120"/>
      <c r="J8" s="123"/>
      <c r="K8" s="101" t="s">
        <v>8</v>
      </c>
      <c r="L8" s="101"/>
      <c r="M8" s="101"/>
      <c r="N8" s="101" t="s">
        <v>9</v>
      </c>
      <c r="O8" s="101"/>
      <c r="P8" s="101"/>
      <c r="Q8" s="102"/>
      <c r="R8" s="116"/>
      <c r="S8" s="91"/>
      <c r="T8" s="13"/>
      <c r="U8" s="14"/>
      <c r="V8" s="14"/>
    </row>
    <row r="9" spans="1:22" s="2" customFormat="1" ht="19.5" customHeight="1" x14ac:dyDescent="0.15">
      <c r="A9" s="4"/>
      <c r="B9" s="126"/>
      <c r="C9" s="79"/>
      <c r="D9" s="103" t="s">
        <v>23</v>
      </c>
      <c r="E9" s="99"/>
      <c r="F9" s="102"/>
      <c r="G9" s="121"/>
      <c r="H9" s="124"/>
      <c r="I9" s="121"/>
      <c r="J9" s="124"/>
      <c r="K9" s="106" t="s">
        <v>10</v>
      </c>
      <c r="L9" s="108" t="s">
        <v>12</v>
      </c>
      <c r="M9" s="110" t="s">
        <v>11</v>
      </c>
      <c r="N9" s="106" t="s">
        <v>10</v>
      </c>
      <c r="O9" s="108" t="s">
        <v>12</v>
      </c>
      <c r="P9" s="110" t="s">
        <v>11</v>
      </c>
      <c r="Q9" s="102"/>
      <c r="R9" s="113" t="s">
        <v>7</v>
      </c>
      <c r="S9" s="91"/>
      <c r="T9" s="13"/>
      <c r="U9" s="14"/>
      <c r="V9" s="14"/>
    </row>
    <row r="10" spans="1:22" s="2" customFormat="1" ht="24.75" customHeight="1" x14ac:dyDescent="0.15">
      <c r="A10" s="4"/>
      <c r="B10" s="127"/>
      <c r="C10" s="136"/>
      <c r="D10" s="104"/>
      <c r="E10" s="105"/>
      <c r="F10" s="102"/>
      <c r="G10" s="104" t="s">
        <v>14</v>
      </c>
      <c r="H10" s="112"/>
      <c r="I10" s="104" t="s">
        <v>14</v>
      </c>
      <c r="J10" s="112"/>
      <c r="K10" s="107"/>
      <c r="L10" s="109"/>
      <c r="M10" s="111"/>
      <c r="N10" s="107"/>
      <c r="O10" s="109"/>
      <c r="P10" s="111"/>
      <c r="Q10" s="102"/>
      <c r="R10" s="114"/>
      <c r="S10" s="91"/>
      <c r="T10" s="13"/>
      <c r="U10" s="14"/>
      <c r="V10" s="14"/>
    </row>
    <row r="11" spans="1:22" s="2" customFormat="1" ht="23.25" customHeight="1" x14ac:dyDescent="0.15">
      <c r="A11" s="4"/>
      <c r="B11" s="78" t="s">
        <v>50</v>
      </c>
      <c r="C11" s="61"/>
      <c r="D11" s="23"/>
      <c r="E11" s="24"/>
      <c r="F11" s="91"/>
      <c r="G11" s="19"/>
      <c r="H11" s="19"/>
      <c r="I11" s="19"/>
      <c r="J11" s="19"/>
      <c r="K11" s="5"/>
      <c r="L11" s="16"/>
      <c r="M11" s="6"/>
      <c r="N11" s="5"/>
      <c r="O11" s="16"/>
      <c r="P11" s="6"/>
      <c r="Q11" s="88" t="str">
        <f>IF(F11="","",0.35)</f>
        <v/>
      </c>
      <c r="R11" s="132" t="str">
        <f>IF(F11="","",ROUND(H12*K12*Q11,1)+ROUND(J12*N12*Q11,1))</f>
        <v/>
      </c>
      <c r="S11" s="135" t="str">
        <f>IF(G11&amp;H11&amp;I11&amp;J11="","",ROUND(((G11+I11)/2)/((H11+J11)/2),2))</f>
        <v/>
      </c>
      <c r="T11" s="13"/>
      <c r="U11" s="14"/>
      <c r="V11" s="14"/>
    </row>
    <row r="12" spans="1:22" s="2" customFormat="1" ht="23.25" customHeight="1" x14ac:dyDescent="0.15">
      <c r="A12" s="4"/>
      <c r="B12" s="79"/>
      <c r="C12" s="62"/>
      <c r="D12" s="133"/>
      <c r="E12" s="134"/>
      <c r="F12" s="91"/>
      <c r="G12" s="33" t="str">
        <f>IF(F11="","",ROUND(F11*G11,1))</f>
        <v/>
      </c>
      <c r="H12" s="33" t="str">
        <f>IF(F11="","",ROUND(F11*H11,1))</f>
        <v/>
      </c>
      <c r="I12" s="33" t="str">
        <f>IF(F11="","",ROUND(F11*I11,1))</f>
        <v/>
      </c>
      <c r="J12" s="33" t="str">
        <f>IF(F11="","",ROUND(F11*J11,1))</f>
        <v/>
      </c>
      <c r="K12" s="128">
        <f>ROUND(365*K11/12*L11/7*M11,0)</f>
        <v>0</v>
      </c>
      <c r="L12" s="129"/>
      <c r="M12" s="130"/>
      <c r="N12" s="128">
        <f>ROUND(365*N11/12*O11/7*P11,0)</f>
        <v>0</v>
      </c>
      <c r="O12" s="129"/>
      <c r="P12" s="130"/>
      <c r="Q12" s="88"/>
      <c r="R12" s="132"/>
      <c r="S12" s="135"/>
      <c r="T12" s="13"/>
      <c r="U12" s="14"/>
      <c r="V12" s="14"/>
    </row>
    <row r="13" spans="1:22" s="2" customFormat="1" ht="23.25" customHeight="1" x14ac:dyDescent="0.15">
      <c r="A13" s="4"/>
      <c r="B13" s="79"/>
      <c r="C13" s="61"/>
      <c r="D13" s="5"/>
      <c r="E13" s="6"/>
      <c r="F13" s="91"/>
      <c r="G13" s="32"/>
      <c r="H13" s="32"/>
      <c r="I13" s="32"/>
      <c r="J13" s="32"/>
      <c r="K13" s="5"/>
      <c r="L13" s="16"/>
      <c r="M13" s="6"/>
      <c r="N13" s="5"/>
      <c r="O13" s="16"/>
      <c r="P13" s="6"/>
      <c r="Q13" s="88" t="str">
        <f>IF(F13="","",0.35)</f>
        <v/>
      </c>
      <c r="R13" s="132" t="str">
        <f>IF(F13="","",ROUND(H14*K14*Q13,1)+ROUND(J14*N14*Q13,1))</f>
        <v/>
      </c>
      <c r="S13" s="135" t="str">
        <f t="shared" ref="S13" si="0">IF(G13&amp;H13&amp;I13&amp;J13="","",ROUND(((G13+I13)/2)/((H13+J13)/2),2))</f>
        <v/>
      </c>
      <c r="T13" s="13"/>
      <c r="U13" s="14"/>
      <c r="V13" s="14"/>
    </row>
    <row r="14" spans="1:22" s="2" customFormat="1" ht="23.25" customHeight="1" x14ac:dyDescent="0.15">
      <c r="A14" s="4"/>
      <c r="B14" s="79"/>
      <c r="C14" s="62"/>
      <c r="D14" s="89"/>
      <c r="E14" s="90"/>
      <c r="F14" s="91"/>
      <c r="G14" s="33" t="str">
        <f>IF(F13="","",ROUND(F13*G13,1))</f>
        <v/>
      </c>
      <c r="H14" s="33" t="str">
        <f>IF(F13="","",ROUND(F13*H13,1))</f>
        <v/>
      </c>
      <c r="I14" s="33" t="str">
        <f>IF(F13="","",ROUND(F13*I13,1))</f>
        <v/>
      </c>
      <c r="J14" s="33" t="str">
        <f>IF(F13="","",ROUND(F13*J13,1))</f>
        <v/>
      </c>
      <c r="K14" s="128">
        <f>ROUND(365*K13/12*L13/7*M13,0)</f>
        <v>0</v>
      </c>
      <c r="L14" s="129"/>
      <c r="M14" s="130"/>
      <c r="N14" s="128">
        <f>ROUND(365*N13/12*O13/7*P13,0)</f>
        <v>0</v>
      </c>
      <c r="O14" s="129"/>
      <c r="P14" s="130"/>
      <c r="Q14" s="88"/>
      <c r="R14" s="132"/>
      <c r="S14" s="135"/>
      <c r="T14" s="13"/>
      <c r="U14" s="14"/>
      <c r="V14" s="14"/>
    </row>
    <row r="15" spans="1:22" s="2" customFormat="1" ht="23.25" customHeight="1" x14ac:dyDescent="0.15">
      <c r="A15" s="4"/>
      <c r="B15" s="79"/>
      <c r="C15" s="61"/>
      <c r="D15" s="5"/>
      <c r="E15" s="6"/>
      <c r="F15" s="91"/>
      <c r="G15" s="32"/>
      <c r="H15" s="32"/>
      <c r="I15" s="32"/>
      <c r="J15" s="32"/>
      <c r="K15" s="5"/>
      <c r="L15" s="16"/>
      <c r="M15" s="6"/>
      <c r="N15" s="5"/>
      <c r="O15" s="16"/>
      <c r="P15" s="6"/>
      <c r="Q15" s="88" t="str">
        <f t="shared" ref="Q15" si="1">IF(F15="","",0.35)</f>
        <v/>
      </c>
      <c r="R15" s="132" t="str">
        <f>IF(F15="","",ROUND(H16*K16*Q15,1)+ROUND(J16*N16*Q15,1))</f>
        <v/>
      </c>
      <c r="S15" s="135" t="str">
        <f t="shared" ref="S15" si="2">IF(G15&amp;H15&amp;I15&amp;J15="","",ROUND(((G15+I15)/2)/((H15+J15)/2),2))</f>
        <v/>
      </c>
      <c r="T15" s="13"/>
      <c r="U15" s="14"/>
      <c r="V15" s="14"/>
    </row>
    <row r="16" spans="1:22" s="2" customFormat="1" ht="23.25" customHeight="1" x14ac:dyDescent="0.15">
      <c r="A16" s="4"/>
      <c r="B16" s="79"/>
      <c r="C16" s="62"/>
      <c r="D16" s="89"/>
      <c r="E16" s="90"/>
      <c r="F16" s="91"/>
      <c r="G16" s="33" t="str">
        <f t="shared" ref="G16" si="3">IF(F15="","",ROUND(F15*G15,1))</f>
        <v/>
      </c>
      <c r="H16" s="33" t="str">
        <f t="shared" ref="H16" si="4">IF(F15="","",ROUND(F15*H15,1))</f>
        <v/>
      </c>
      <c r="I16" s="33" t="str">
        <f t="shared" ref="I16" si="5">IF(F15="","",ROUND(F15*I15,1))</f>
        <v/>
      </c>
      <c r="J16" s="33" t="str">
        <f t="shared" ref="J16" si="6">IF(F15="","",ROUND(F15*J15,1))</f>
        <v/>
      </c>
      <c r="K16" s="128">
        <f t="shared" ref="K16" si="7">ROUND(365*K15/12*L15/7*M15,0)</f>
        <v>0</v>
      </c>
      <c r="L16" s="129"/>
      <c r="M16" s="130"/>
      <c r="N16" s="128">
        <f t="shared" ref="N16" si="8">ROUND(365*N15/12*O15/7*P15,0)</f>
        <v>0</v>
      </c>
      <c r="O16" s="129"/>
      <c r="P16" s="130"/>
      <c r="Q16" s="88"/>
      <c r="R16" s="132"/>
      <c r="S16" s="135"/>
      <c r="T16" s="13"/>
      <c r="U16" s="14"/>
      <c r="V16" s="14"/>
    </row>
    <row r="17" spans="1:22" s="2" customFormat="1" ht="23.25" customHeight="1" x14ac:dyDescent="0.15">
      <c r="A17" s="4"/>
      <c r="B17" s="79"/>
      <c r="C17" s="61"/>
      <c r="D17" s="5"/>
      <c r="E17" s="6"/>
      <c r="F17" s="91"/>
      <c r="G17" s="32"/>
      <c r="H17" s="32"/>
      <c r="I17" s="32"/>
      <c r="J17" s="32"/>
      <c r="K17" s="5"/>
      <c r="L17" s="16"/>
      <c r="M17" s="6"/>
      <c r="N17" s="5"/>
      <c r="O17" s="16"/>
      <c r="P17" s="6"/>
      <c r="Q17" s="88" t="str">
        <f t="shared" ref="Q17:Q30" si="9">IF(F17="","",0.35)</f>
        <v/>
      </c>
      <c r="R17" s="132" t="str">
        <f t="shared" ref="R17" si="10">IF(F17="","",ROUND(H18*K18*Q17,1)+ROUND(J18*N18*Q17,1))</f>
        <v/>
      </c>
      <c r="S17" s="135" t="str">
        <f t="shared" ref="S17" si="11">IF(G17&amp;H17&amp;I17&amp;J17="","",ROUND(((G17+I17)/2)/((H17+J17)/2),2))</f>
        <v/>
      </c>
      <c r="T17" s="13"/>
      <c r="U17" s="14"/>
      <c r="V17" s="14"/>
    </row>
    <row r="18" spans="1:22" s="2" customFormat="1" ht="23.25" customHeight="1" x14ac:dyDescent="0.15">
      <c r="A18" s="4"/>
      <c r="B18" s="79"/>
      <c r="C18" s="62"/>
      <c r="D18" s="89"/>
      <c r="E18" s="90"/>
      <c r="F18" s="91"/>
      <c r="G18" s="33" t="str">
        <f t="shared" ref="G18" si="12">IF(F17="","",ROUND(F17*G17,1))</f>
        <v/>
      </c>
      <c r="H18" s="33" t="str">
        <f t="shared" ref="H18" si="13">IF(F17="","",ROUND(F17*H17,1))</f>
        <v/>
      </c>
      <c r="I18" s="33" t="str">
        <f t="shared" ref="I18" si="14">IF(F17="","",ROUND(F17*I17,1))</f>
        <v/>
      </c>
      <c r="J18" s="33" t="str">
        <f t="shared" ref="J18" si="15">IF(F17="","",ROUND(F17*J17,1))</f>
        <v/>
      </c>
      <c r="K18" s="128">
        <f t="shared" ref="K18" si="16">ROUND(365*K17/12*L17/7*M17,0)</f>
        <v>0</v>
      </c>
      <c r="L18" s="129"/>
      <c r="M18" s="130"/>
      <c r="N18" s="128">
        <f t="shared" ref="N18" si="17">ROUND(365*N17/12*O17/7*P17,0)</f>
        <v>0</v>
      </c>
      <c r="O18" s="129"/>
      <c r="P18" s="130"/>
      <c r="Q18" s="88"/>
      <c r="R18" s="132"/>
      <c r="S18" s="135"/>
      <c r="T18" s="13"/>
      <c r="U18" s="14"/>
      <c r="V18" s="14"/>
    </row>
    <row r="19" spans="1:22" s="2" customFormat="1" ht="23.25" customHeight="1" x14ac:dyDescent="0.15">
      <c r="A19" s="4"/>
      <c r="B19" s="79"/>
      <c r="C19" s="61"/>
      <c r="D19" s="5"/>
      <c r="E19" s="6"/>
      <c r="F19" s="91"/>
      <c r="G19" s="32"/>
      <c r="H19" s="32"/>
      <c r="I19" s="32"/>
      <c r="J19" s="32"/>
      <c r="K19" s="5"/>
      <c r="L19" s="16"/>
      <c r="M19" s="6"/>
      <c r="N19" s="5"/>
      <c r="O19" s="16"/>
      <c r="P19" s="6"/>
      <c r="Q19" s="88" t="str">
        <f t="shared" ref="Q19" si="18">IF(F19="","",0.35)</f>
        <v/>
      </c>
      <c r="R19" s="132" t="str">
        <f t="shared" ref="R19" si="19">IF(F19="","",ROUND(H20*K20*Q19,1)+ROUND(J20*N20*Q19,1))</f>
        <v/>
      </c>
      <c r="S19" s="135" t="str">
        <f t="shared" ref="S19" si="20">IF(G19&amp;H19&amp;I19&amp;J19="","",ROUND(((G19+I19)/2)/((H19+J19)/2),2))</f>
        <v/>
      </c>
      <c r="T19" s="13"/>
      <c r="U19" s="14"/>
      <c r="V19" s="14"/>
    </row>
    <row r="20" spans="1:22" s="2" customFormat="1" ht="23.25" customHeight="1" x14ac:dyDescent="0.15">
      <c r="A20" s="4"/>
      <c r="B20" s="79"/>
      <c r="C20" s="62"/>
      <c r="D20" s="89"/>
      <c r="E20" s="90"/>
      <c r="F20" s="91"/>
      <c r="G20" s="33" t="str">
        <f t="shared" ref="G20" si="21">IF(F19="","",ROUND(F19*G19,1))</f>
        <v/>
      </c>
      <c r="H20" s="33" t="str">
        <f t="shared" ref="H20" si="22">IF(F19="","",ROUND(F19*H19,1))</f>
        <v/>
      </c>
      <c r="I20" s="33" t="str">
        <f t="shared" ref="I20" si="23">IF(F19="","",ROUND(F19*I19,1))</f>
        <v/>
      </c>
      <c r="J20" s="33" t="str">
        <f t="shared" ref="J20" si="24">IF(F19="","",ROUND(F19*J19,1))</f>
        <v/>
      </c>
      <c r="K20" s="128">
        <f t="shared" ref="K20" si="25">ROUND(365*K19/12*L19/7*M19,0)</f>
        <v>0</v>
      </c>
      <c r="L20" s="129"/>
      <c r="M20" s="130"/>
      <c r="N20" s="128">
        <f t="shared" ref="N20" si="26">ROUND(365*N19/12*O19/7*P19,0)</f>
        <v>0</v>
      </c>
      <c r="O20" s="129"/>
      <c r="P20" s="130"/>
      <c r="Q20" s="88"/>
      <c r="R20" s="132"/>
      <c r="S20" s="135"/>
      <c r="T20" s="13"/>
    </row>
    <row r="21" spans="1:22" s="2" customFormat="1" ht="23.25" customHeight="1" x14ac:dyDescent="0.15">
      <c r="A21" s="4"/>
      <c r="B21" s="29" t="s">
        <v>35</v>
      </c>
      <c r="C21" s="26"/>
      <c r="D21" s="26"/>
      <c r="E21" s="26"/>
      <c r="F21" s="30">
        <f>SUM(F11:F20)</f>
        <v>0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4">
        <f>ROUND(SUM(R11:R20),0)</f>
        <v>0</v>
      </c>
      <c r="S21" s="39"/>
      <c r="T21" s="4"/>
    </row>
    <row r="22" spans="1:22" s="2" customFormat="1" ht="23.25" customHeight="1" x14ac:dyDescent="0.15">
      <c r="A22" s="4"/>
      <c r="B22" s="78" t="s">
        <v>47</v>
      </c>
      <c r="C22" s="61"/>
      <c r="D22" s="5"/>
      <c r="E22" s="6"/>
      <c r="F22" s="91"/>
      <c r="G22" s="32"/>
      <c r="H22" s="32"/>
      <c r="I22" s="32"/>
      <c r="J22" s="32"/>
      <c r="K22" s="5"/>
      <c r="L22" s="16"/>
      <c r="M22" s="6"/>
      <c r="N22" s="5"/>
      <c r="O22" s="16"/>
      <c r="P22" s="6"/>
      <c r="Q22" s="88" t="str">
        <f t="shared" si="9"/>
        <v/>
      </c>
      <c r="R22" s="132" t="str">
        <f t="shared" ref="R22" si="27">IF(F22="","",ROUND(H23*K23*Q22,1)+ROUND(J23*N23*Q22,1))</f>
        <v/>
      </c>
      <c r="S22" s="135" t="str">
        <f t="shared" ref="S22:S30" si="28">IF(G22&amp;H22&amp;I22&amp;J22="","",ROUND(((G22+I22)/2)/((H22+J22)/2),2))</f>
        <v/>
      </c>
      <c r="T22" s="4"/>
    </row>
    <row r="23" spans="1:22" s="2" customFormat="1" ht="23.25" customHeight="1" x14ac:dyDescent="0.15">
      <c r="A23" s="4"/>
      <c r="B23" s="79"/>
      <c r="C23" s="62"/>
      <c r="D23" s="89"/>
      <c r="E23" s="90"/>
      <c r="F23" s="91"/>
      <c r="G23" s="33" t="str">
        <f t="shared" ref="G23" si="29">IF(F22="","",ROUND(F22*G22,1))</f>
        <v/>
      </c>
      <c r="H23" s="33" t="str">
        <f t="shared" ref="H23" si="30">IF(F22="","",ROUND(F22*H22,1))</f>
        <v/>
      </c>
      <c r="I23" s="33" t="str">
        <f t="shared" ref="I23" si="31">IF(F22="","",ROUND(F22*I22,1))</f>
        <v/>
      </c>
      <c r="J23" s="33" t="str">
        <f t="shared" ref="J23" si="32">IF(F22="","",ROUND(F22*J22,1))</f>
        <v/>
      </c>
      <c r="K23" s="128">
        <f t="shared" ref="K23" si="33">ROUND(365*K22/12*L22/7*M22,0)</f>
        <v>0</v>
      </c>
      <c r="L23" s="129"/>
      <c r="M23" s="130"/>
      <c r="N23" s="128">
        <f t="shared" ref="N23" si="34">ROUND(365*N22/12*O22/7*P22,0)</f>
        <v>0</v>
      </c>
      <c r="O23" s="129"/>
      <c r="P23" s="130"/>
      <c r="Q23" s="88"/>
      <c r="R23" s="132"/>
      <c r="S23" s="135"/>
      <c r="T23" s="4"/>
    </row>
    <row r="24" spans="1:22" s="2" customFormat="1" ht="23.25" customHeight="1" x14ac:dyDescent="0.15">
      <c r="A24" s="4"/>
      <c r="B24" s="79"/>
      <c r="C24" s="61"/>
      <c r="D24" s="5"/>
      <c r="E24" s="6"/>
      <c r="F24" s="91"/>
      <c r="G24" s="32"/>
      <c r="H24" s="32"/>
      <c r="I24" s="32"/>
      <c r="J24" s="32"/>
      <c r="K24" s="5"/>
      <c r="L24" s="16"/>
      <c r="M24" s="6"/>
      <c r="N24" s="5"/>
      <c r="O24" s="16"/>
      <c r="P24" s="6"/>
      <c r="Q24" s="88" t="str">
        <f t="shared" si="9"/>
        <v/>
      </c>
      <c r="R24" s="132" t="str">
        <f t="shared" ref="R24" si="35">IF(F24="","",ROUND(H25*K25*Q24,1)+ROUND(J25*N25*Q24,1))</f>
        <v/>
      </c>
      <c r="S24" s="135" t="str">
        <f t="shared" si="28"/>
        <v/>
      </c>
      <c r="T24" s="4"/>
    </row>
    <row r="25" spans="1:22" s="2" customFormat="1" ht="23.25" customHeight="1" x14ac:dyDescent="0.15">
      <c r="A25" s="4"/>
      <c r="B25" s="79"/>
      <c r="C25" s="62"/>
      <c r="D25" s="89"/>
      <c r="E25" s="90"/>
      <c r="F25" s="91"/>
      <c r="G25" s="33" t="str">
        <f t="shared" ref="G25" si="36">IF(F24="","",ROUND(F24*G24,1))</f>
        <v/>
      </c>
      <c r="H25" s="33" t="str">
        <f t="shared" ref="H25" si="37">IF(F24="","",ROUND(F24*H24,1))</f>
        <v/>
      </c>
      <c r="I25" s="33" t="str">
        <f t="shared" ref="I25" si="38">IF(F24="","",ROUND(F24*I24,1))</f>
        <v/>
      </c>
      <c r="J25" s="33" t="str">
        <f t="shared" ref="J25" si="39">IF(F24="","",ROUND(F24*J24,1))</f>
        <v/>
      </c>
      <c r="K25" s="128">
        <f t="shared" ref="K25" si="40">ROUND(365*K24/12*L24/7*M24,0)</f>
        <v>0</v>
      </c>
      <c r="L25" s="129"/>
      <c r="M25" s="130"/>
      <c r="N25" s="128">
        <f t="shared" ref="N25" si="41">ROUND(365*N24/12*O24/7*P24,0)</f>
        <v>0</v>
      </c>
      <c r="O25" s="129"/>
      <c r="P25" s="130"/>
      <c r="Q25" s="88"/>
      <c r="R25" s="132"/>
      <c r="S25" s="135"/>
      <c r="T25" s="4"/>
    </row>
    <row r="26" spans="1:22" s="2" customFormat="1" ht="23.25" customHeight="1" x14ac:dyDescent="0.15">
      <c r="A26" s="4"/>
      <c r="B26" s="79"/>
      <c r="C26" s="61"/>
      <c r="D26" s="5"/>
      <c r="E26" s="6"/>
      <c r="F26" s="91"/>
      <c r="G26" s="32"/>
      <c r="H26" s="32"/>
      <c r="I26" s="32"/>
      <c r="J26" s="32"/>
      <c r="K26" s="5"/>
      <c r="L26" s="16"/>
      <c r="M26" s="6"/>
      <c r="N26" s="5"/>
      <c r="O26" s="16"/>
      <c r="P26" s="6"/>
      <c r="Q26" s="88" t="str">
        <f t="shared" si="9"/>
        <v/>
      </c>
      <c r="R26" s="132" t="str">
        <f t="shared" ref="R26" si="42">IF(F26="","",ROUND(H27*K27*Q26,1)+ROUND(J27*N27*Q26,1))</f>
        <v/>
      </c>
      <c r="S26" s="135" t="str">
        <f t="shared" si="28"/>
        <v/>
      </c>
      <c r="T26" s="4"/>
    </row>
    <row r="27" spans="1:22" s="2" customFormat="1" ht="23.25" customHeight="1" x14ac:dyDescent="0.15">
      <c r="A27" s="4"/>
      <c r="B27" s="79"/>
      <c r="C27" s="62"/>
      <c r="D27" s="89"/>
      <c r="E27" s="90"/>
      <c r="F27" s="91"/>
      <c r="G27" s="33" t="str">
        <f t="shared" ref="G27" si="43">IF(F26="","",ROUND(F26*G26,1))</f>
        <v/>
      </c>
      <c r="H27" s="33" t="str">
        <f t="shared" ref="H27" si="44">IF(F26="","",ROUND(F26*H26,1))</f>
        <v/>
      </c>
      <c r="I27" s="33" t="str">
        <f t="shared" ref="I27" si="45">IF(F26="","",ROUND(F26*I26,1))</f>
        <v/>
      </c>
      <c r="J27" s="33" t="str">
        <f t="shared" ref="J27" si="46">IF(F26="","",ROUND(F26*J26,1))</f>
        <v/>
      </c>
      <c r="K27" s="128">
        <f t="shared" ref="K27" si="47">ROUND(365*K26/12*L26/7*M26,0)</f>
        <v>0</v>
      </c>
      <c r="L27" s="129"/>
      <c r="M27" s="130"/>
      <c r="N27" s="128">
        <f t="shared" ref="N27" si="48">ROUND(365*N26/12*O26/7*P26,0)</f>
        <v>0</v>
      </c>
      <c r="O27" s="129"/>
      <c r="P27" s="130"/>
      <c r="Q27" s="88"/>
      <c r="R27" s="132"/>
      <c r="S27" s="135"/>
      <c r="T27" s="4"/>
    </row>
    <row r="28" spans="1:22" s="2" customFormat="1" ht="23.25" customHeight="1" x14ac:dyDescent="0.15">
      <c r="A28" s="4"/>
      <c r="B28" s="79"/>
      <c r="C28" s="61"/>
      <c r="D28" s="5"/>
      <c r="E28" s="6"/>
      <c r="F28" s="91"/>
      <c r="G28" s="32"/>
      <c r="H28" s="32"/>
      <c r="I28" s="32"/>
      <c r="J28" s="32"/>
      <c r="K28" s="5"/>
      <c r="L28" s="16"/>
      <c r="M28" s="6"/>
      <c r="N28" s="5"/>
      <c r="O28" s="16"/>
      <c r="P28" s="6"/>
      <c r="Q28" s="88" t="str">
        <f t="shared" si="9"/>
        <v/>
      </c>
      <c r="R28" s="132" t="str">
        <f t="shared" ref="R28" si="49">IF(F28="","",ROUND(H29*K29*Q28,1)+ROUND(J29*N29*Q28,1))</f>
        <v/>
      </c>
      <c r="S28" s="135" t="str">
        <f t="shared" si="28"/>
        <v/>
      </c>
    </row>
    <row r="29" spans="1:22" s="2" customFormat="1" ht="23.25" customHeight="1" x14ac:dyDescent="0.15">
      <c r="A29" s="4"/>
      <c r="B29" s="79"/>
      <c r="C29" s="62"/>
      <c r="D29" s="89"/>
      <c r="E29" s="90"/>
      <c r="F29" s="91"/>
      <c r="G29" s="33" t="str">
        <f t="shared" ref="G29" si="50">IF(F28="","",ROUND(F28*G28,1))</f>
        <v/>
      </c>
      <c r="H29" s="33" t="str">
        <f t="shared" ref="H29" si="51">IF(F28="","",ROUND(F28*H28,1))</f>
        <v/>
      </c>
      <c r="I29" s="33" t="str">
        <f t="shared" ref="I29" si="52">IF(F28="","",ROUND(F28*I28,1))</f>
        <v/>
      </c>
      <c r="J29" s="33" t="str">
        <f t="shared" ref="J29" si="53">IF(F28="","",ROUND(F28*J28,1))</f>
        <v/>
      </c>
      <c r="K29" s="128">
        <f t="shared" ref="K29" si="54">ROUND(365*K28/12*L28/7*M28,0)</f>
        <v>0</v>
      </c>
      <c r="L29" s="129"/>
      <c r="M29" s="130"/>
      <c r="N29" s="128">
        <f t="shared" ref="N29" si="55">ROUND(365*N28/12*O28/7*P28,0)</f>
        <v>0</v>
      </c>
      <c r="O29" s="129"/>
      <c r="P29" s="130"/>
      <c r="Q29" s="88"/>
      <c r="R29" s="132"/>
      <c r="S29" s="135"/>
    </row>
    <row r="30" spans="1:22" s="2" customFormat="1" ht="23.25" customHeight="1" x14ac:dyDescent="0.15">
      <c r="A30" s="4"/>
      <c r="B30" s="79"/>
      <c r="C30" s="61"/>
      <c r="D30" s="5"/>
      <c r="E30" s="6"/>
      <c r="F30" s="91"/>
      <c r="G30" s="32"/>
      <c r="H30" s="32"/>
      <c r="I30" s="32"/>
      <c r="J30" s="32"/>
      <c r="K30" s="5"/>
      <c r="L30" s="16"/>
      <c r="M30" s="6"/>
      <c r="N30" s="5"/>
      <c r="O30" s="16"/>
      <c r="P30" s="6"/>
      <c r="Q30" s="88" t="str">
        <f t="shared" si="9"/>
        <v/>
      </c>
      <c r="R30" s="132" t="str">
        <f t="shared" ref="R30" si="56">IF(F30="","",ROUND(H31*K31*Q30,1)+ROUND(J31*N31*Q30,1))</f>
        <v/>
      </c>
      <c r="S30" s="135" t="str">
        <f t="shared" si="28"/>
        <v/>
      </c>
    </row>
    <row r="31" spans="1:22" s="2" customFormat="1" ht="23.25" customHeight="1" x14ac:dyDescent="0.15">
      <c r="A31" s="4"/>
      <c r="B31" s="79"/>
      <c r="C31" s="62"/>
      <c r="D31" s="89"/>
      <c r="E31" s="90"/>
      <c r="F31" s="91"/>
      <c r="G31" s="33" t="str">
        <f t="shared" ref="G31" si="57">IF(F30="","",ROUND(F30*G30,1))</f>
        <v/>
      </c>
      <c r="H31" s="33" t="str">
        <f t="shared" ref="H31" si="58">IF(F30="","",ROUND(F30*H30,1))</f>
        <v/>
      </c>
      <c r="I31" s="33" t="str">
        <f t="shared" ref="I31" si="59">IF(F30="","",ROUND(F30*I30,1))</f>
        <v/>
      </c>
      <c r="J31" s="33" t="str">
        <f t="shared" ref="J31" si="60">IF(F30="","",ROUND(F30*J30,1))</f>
        <v/>
      </c>
      <c r="K31" s="128">
        <f t="shared" ref="K31" si="61">ROUND(365*K30/12*L30/7*M30,0)</f>
        <v>0</v>
      </c>
      <c r="L31" s="129"/>
      <c r="M31" s="130"/>
      <c r="N31" s="128">
        <f t="shared" ref="N31" si="62">ROUND(365*N30/12*O30/7*P30,0)</f>
        <v>0</v>
      </c>
      <c r="O31" s="129"/>
      <c r="P31" s="130"/>
      <c r="Q31" s="88"/>
      <c r="R31" s="132"/>
      <c r="S31" s="135"/>
    </row>
    <row r="32" spans="1:22" s="2" customFormat="1" ht="23.25" customHeight="1" x14ac:dyDescent="0.15">
      <c r="A32" s="4"/>
      <c r="B32" s="29" t="s">
        <v>35</v>
      </c>
      <c r="C32" s="26"/>
      <c r="D32" s="26"/>
      <c r="E32" s="26"/>
      <c r="F32" s="30">
        <f>SUM(F22:F31)</f>
        <v>0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4">
        <f>ROUND(SUM(R22:R31),0)</f>
        <v>0</v>
      </c>
      <c r="S32" s="39"/>
      <c r="T32" s="4"/>
    </row>
    <row r="33" spans="1:20" s="2" customFormat="1" ht="23.25" customHeight="1" x14ac:dyDescent="0.15">
      <c r="A33" s="4"/>
      <c r="B33" s="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39" t="s">
        <v>59</v>
      </c>
      <c r="O33" s="140"/>
      <c r="P33" s="140"/>
      <c r="Q33" s="141"/>
      <c r="R33" s="60">
        <f>R21-R32</f>
        <v>0</v>
      </c>
      <c r="S33" s="59"/>
      <c r="T33" s="4"/>
    </row>
    <row r="34" spans="1:20" s="2" customFormat="1" ht="23.25" customHeight="1" x14ac:dyDescent="0.15">
      <c r="A34" s="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1"/>
      <c r="S34" s="49" t="s">
        <v>38</v>
      </c>
      <c r="T34" s="4"/>
    </row>
    <row r="35" spans="1:20" s="2" customFormat="1" ht="23.25" customHeight="1" x14ac:dyDescent="0.15">
      <c r="A35" s="4"/>
      <c r="B35" s="80" t="s">
        <v>39</v>
      </c>
      <c r="C35" s="82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4"/>
      <c r="T35" s="4"/>
    </row>
    <row r="36" spans="1:20" s="2" customFormat="1" ht="23.25" customHeight="1" x14ac:dyDescent="0.15">
      <c r="A36" s="4"/>
      <c r="B36" s="81"/>
      <c r="C36" s="85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4"/>
    </row>
    <row r="37" spans="1:20" s="2" customFormat="1" ht="23.25" customHeight="1" x14ac:dyDescent="0.15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1"/>
      <c r="S37" s="50"/>
      <c r="T37" s="4"/>
    </row>
    <row r="38" spans="1:20" s="2" customFormat="1" x14ac:dyDescent="0.15">
      <c r="A38" s="4"/>
      <c r="B38" s="137" t="s">
        <v>33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50"/>
      <c r="T38" s="4"/>
    </row>
    <row r="39" spans="1:20" s="2" customFormat="1" x14ac:dyDescent="0.15">
      <c r="A39" s="4"/>
      <c r="B39" s="137" t="s">
        <v>41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8"/>
      <c r="T39" s="4"/>
    </row>
    <row r="40" spans="1:20" s="2" customFormat="1" x14ac:dyDescent="0.15">
      <c r="A40" s="4"/>
      <c r="B40" s="137" t="s">
        <v>42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8"/>
      <c r="T40" s="4"/>
    </row>
    <row r="41" spans="1:20" x14ac:dyDescent="0.15">
      <c r="B41" s="137" t="s">
        <v>40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8"/>
      <c r="T41" s="1"/>
    </row>
    <row r="42" spans="1:20" x14ac:dyDescent="0.15">
      <c r="B42" s="137" t="s">
        <v>15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8"/>
      <c r="T42" s="1"/>
    </row>
    <row r="43" spans="1:20" x14ac:dyDescent="0.15">
      <c r="A43" s="138" t="s">
        <v>56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58"/>
      <c r="T43" s="1"/>
    </row>
    <row r="44" spans="1:20" s="31" customFormat="1" x14ac:dyDescent="0.15">
      <c r="A44" s="8"/>
      <c r="B44" s="137" t="s">
        <v>16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8"/>
      <c r="T44" s="1"/>
    </row>
    <row r="45" spans="1:20" s="31" customFormat="1" x14ac:dyDescent="0.1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8"/>
      <c r="T45" s="1"/>
    </row>
    <row r="46" spans="1:20" s="31" customFormat="1" x14ac:dyDescent="0.1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45"/>
      <c r="S46" s="8"/>
      <c r="T46" s="1"/>
    </row>
    <row r="47" spans="1:20" s="31" customFormat="1" x14ac:dyDescent="0.1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46"/>
      <c r="S47" s="38"/>
      <c r="T47" s="1"/>
    </row>
    <row r="48" spans="1:20" s="31" customFormat="1" x14ac:dyDescent="0.1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45"/>
      <c r="S48" s="8"/>
      <c r="T48" s="1"/>
    </row>
    <row r="49" spans="1:22" s="31" customFormat="1" ht="18.75" x14ac:dyDescent="0.15">
      <c r="A49" s="8"/>
      <c r="B49" s="75" t="s">
        <v>51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1"/>
    </row>
    <row r="50" spans="1:22" ht="17.25" customHeight="1" x14ac:dyDescent="0.15">
      <c r="B50" s="63"/>
      <c r="C50" s="63"/>
      <c r="D50" s="63"/>
      <c r="E50" s="74" t="s">
        <v>46</v>
      </c>
      <c r="F50" s="64"/>
      <c r="G50" s="64"/>
      <c r="H50" s="64"/>
      <c r="I50" s="64"/>
      <c r="J50" s="64"/>
      <c r="K50" s="65"/>
      <c r="L50" s="64" t="s">
        <v>45</v>
      </c>
      <c r="M50" s="64"/>
      <c r="N50" s="64"/>
      <c r="O50" s="64"/>
      <c r="P50" s="64"/>
      <c r="Q50" s="64"/>
      <c r="R50" s="64"/>
      <c r="S50" s="65"/>
      <c r="T50" s="1"/>
    </row>
    <row r="51" spans="1:22" ht="17.25" x14ac:dyDescent="0.15">
      <c r="B51" s="63" t="s">
        <v>48</v>
      </c>
      <c r="C51" s="63"/>
      <c r="D51" s="63"/>
      <c r="E51" s="71">
        <f>ROUND(R21/1000,2)</f>
        <v>0</v>
      </c>
      <c r="F51" s="72"/>
      <c r="G51" s="72"/>
      <c r="H51" s="72"/>
      <c r="I51" s="72"/>
      <c r="J51" s="72"/>
      <c r="K51" s="73"/>
      <c r="L51" s="66">
        <f>ROUND(E51*0.423,2)</f>
        <v>0</v>
      </c>
      <c r="M51" s="67"/>
      <c r="N51" s="67"/>
      <c r="O51" s="67"/>
      <c r="P51" s="67"/>
      <c r="Q51" s="67"/>
      <c r="R51" s="67"/>
      <c r="S51" s="68"/>
      <c r="T51" s="1"/>
    </row>
    <row r="52" spans="1:22" ht="17.25" x14ac:dyDescent="0.15">
      <c r="B52" s="63" t="s">
        <v>49</v>
      </c>
      <c r="C52" s="63"/>
      <c r="D52" s="63"/>
      <c r="E52" s="71">
        <f>ROUND(R32/1000,2)</f>
        <v>0</v>
      </c>
      <c r="F52" s="72"/>
      <c r="G52" s="72"/>
      <c r="H52" s="72"/>
      <c r="I52" s="72"/>
      <c r="J52" s="72"/>
      <c r="K52" s="73"/>
      <c r="L52" s="66">
        <f>E52*0.423</f>
        <v>0</v>
      </c>
      <c r="M52" s="67"/>
      <c r="N52" s="67"/>
      <c r="O52" s="67"/>
      <c r="P52" s="67"/>
      <c r="Q52" s="67"/>
      <c r="R52" s="67"/>
      <c r="S52" s="68"/>
      <c r="T52" s="1"/>
    </row>
    <row r="53" spans="1:22" ht="17.25" x14ac:dyDescent="0.15">
      <c r="B53" s="63" t="s">
        <v>43</v>
      </c>
      <c r="C53" s="63"/>
      <c r="D53" s="63"/>
      <c r="E53" s="71">
        <f>E51-E52</f>
        <v>0</v>
      </c>
      <c r="F53" s="72"/>
      <c r="G53" s="72"/>
      <c r="H53" s="72"/>
      <c r="I53" s="72"/>
      <c r="J53" s="72"/>
      <c r="K53" s="73"/>
      <c r="L53" s="69">
        <f>ROUND(L51-L52,2)</f>
        <v>0</v>
      </c>
      <c r="M53" s="69"/>
      <c r="N53" s="69"/>
      <c r="O53" s="69"/>
      <c r="P53" s="69"/>
      <c r="Q53" s="69"/>
      <c r="R53" s="69"/>
      <c r="S53" s="70"/>
      <c r="T53" s="1"/>
    </row>
    <row r="54" spans="1:22" ht="13.5" customHeight="1" x14ac:dyDescent="0.1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47"/>
      <c r="S54" s="31"/>
      <c r="T54" s="1"/>
    </row>
    <row r="55" spans="1:22" s="3" customFormat="1" ht="13.5" customHeight="1" x14ac:dyDescent="0.15">
      <c r="B55" s="34" t="s">
        <v>60</v>
      </c>
      <c r="C55" s="3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47"/>
      <c r="S55" s="31"/>
      <c r="U55" s="1"/>
      <c r="V55" s="1"/>
    </row>
    <row r="56" spans="1:22" s="3" customFormat="1" ht="13.5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48"/>
      <c r="U56" s="1"/>
      <c r="V56" s="1"/>
    </row>
    <row r="57" spans="1:22" s="3" customForma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48"/>
      <c r="U57" s="1"/>
      <c r="V57" s="1"/>
    </row>
  </sheetData>
  <sheetProtection algorithmName="SHA-512" hashValue="BjPXa1UyzO6VXih9bZfnnYF6PHOnOAX6g3T202SKYuZh6dXeq1vrFbyT1wqzejLJPyJQH5if2MjAX1j3jrEYfQ==" saltValue="iOHrNIXQenuOlVzJFhOWfg==" spinCount="100000" sheet="1" selectLockedCells="1"/>
  <mergeCells count="137">
    <mergeCell ref="B44:R44"/>
    <mergeCell ref="B42:R42"/>
    <mergeCell ref="B41:R41"/>
    <mergeCell ref="B40:R40"/>
    <mergeCell ref="B39:R39"/>
    <mergeCell ref="B38:R38"/>
    <mergeCell ref="F28:F29"/>
    <mergeCell ref="Q28:Q29"/>
    <mergeCell ref="R28:R29"/>
    <mergeCell ref="D29:E29"/>
    <mergeCell ref="K29:M29"/>
    <mergeCell ref="N29:P29"/>
    <mergeCell ref="A43:R43"/>
    <mergeCell ref="N33:Q33"/>
    <mergeCell ref="S28:S29"/>
    <mergeCell ref="F30:F31"/>
    <mergeCell ref="Q30:Q31"/>
    <mergeCell ref="R30:R31"/>
    <mergeCell ref="D31:E31"/>
    <mergeCell ref="K31:M31"/>
    <mergeCell ref="N31:P31"/>
    <mergeCell ref="S30:S31"/>
    <mergeCell ref="R26:R27"/>
    <mergeCell ref="D27:E27"/>
    <mergeCell ref="K27:M27"/>
    <mergeCell ref="N27:P27"/>
    <mergeCell ref="S26:S27"/>
    <mergeCell ref="F26:F27"/>
    <mergeCell ref="Q26:Q27"/>
    <mergeCell ref="R22:R23"/>
    <mergeCell ref="K23:M23"/>
    <mergeCell ref="N23:P23"/>
    <mergeCell ref="S22:S23"/>
    <mergeCell ref="F24:F25"/>
    <mergeCell ref="Q24:Q25"/>
    <mergeCell ref="R24:R25"/>
    <mergeCell ref="D25:E25"/>
    <mergeCell ref="K25:M25"/>
    <mergeCell ref="N25:P25"/>
    <mergeCell ref="S24:S25"/>
    <mergeCell ref="S13:S14"/>
    <mergeCell ref="F15:F16"/>
    <mergeCell ref="Q15:Q16"/>
    <mergeCell ref="R15:R16"/>
    <mergeCell ref="D16:E16"/>
    <mergeCell ref="K16:M16"/>
    <mergeCell ref="N16:P16"/>
    <mergeCell ref="S15:S16"/>
    <mergeCell ref="Q13:Q14"/>
    <mergeCell ref="R13:R14"/>
    <mergeCell ref="D14:E14"/>
    <mergeCell ref="K14:M14"/>
    <mergeCell ref="C17:C18"/>
    <mergeCell ref="C19:C20"/>
    <mergeCell ref="S6:S10"/>
    <mergeCell ref="F11:F12"/>
    <mergeCell ref="Q11:Q12"/>
    <mergeCell ref="R11:R12"/>
    <mergeCell ref="D12:E12"/>
    <mergeCell ref="K12:M12"/>
    <mergeCell ref="N12:P12"/>
    <mergeCell ref="S11:S12"/>
    <mergeCell ref="C6:C10"/>
    <mergeCell ref="C11:C12"/>
    <mergeCell ref="N18:P18"/>
    <mergeCell ref="S17:S18"/>
    <mergeCell ref="F19:F20"/>
    <mergeCell ref="Q19:Q20"/>
    <mergeCell ref="R19:R20"/>
    <mergeCell ref="D20:E20"/>
    <mergeCell ref="K20:M20"/>
    <mergeCell ref="N20:P20"/>
    <mergeCell ref="S19:S20"/>
    <mergeCell ref="Q17:Q18"/>
    <mergeCell ref="R17:R18"/>
    <mergeCell ref="N14:P14"/>
    <mergeCell ref="R9:R10"/>
    <mergeCell ref="Q6:Q10"/>
    <mergeCell ref="R6:R8"/>
    <mergeCell ref="F13:F14"/>
    <mergeCell ref="B11:B20"/>
    <mergeCell ref="E1:O1"/>
    <mergeCell ref="B1:D1"/>
    <mergeCell ref="B3:D3"/>
    <mergeCell ref="G7:G9"/>
    <mergeCell ref="H7:H9"/>
    <mergeCell ref="I7:I9"/>
    <mergeCell ref="J7:J9"/>
    <mergeCell ref="K8:M8"/>
    <mergeCell ref="N8:P8"/>
    <mergeCell ref="P9:P10"/>
    <mergeCell ref="G6:H6"/>
    <mergeCell ref="I6:J6"/>
    <mergeCell ref="K6:P7"/>
    <mergeCell ref="B5:B10"/>
    <mergeCell ref="F17:F18"/>
    <mergeCell ref="D18:E18"/>
    <mergeCell ref="K18:M18"/>
    <mergeCell ref="C13:C14"/>
    <mergeCell ref="C15:C16"/>
    <mergeCell ref="K5:M5"/>
    <mergeCell ref="N5:P5"/>
    <mergeCell ref="D6:D8"/>
    <mergeCell ref="E6:E8"/>
    <mergeCell ref="F6:F10"/>
    <mergeCell ref="D9:E10"/>
    <mergeCell ref="K9:K10"/>
    <mergeCell ref="L9:L10"/>
    <mergeCell ref="M9:M10"/>
    <mergeCell ref="N9:N10"/>
    <mergeCell ref="O9:O10"/>
    <mergeCell ref="G10:H10"/>
    <mergeCell ref="I10:J10"/>
    <mergeCell ref="C22:C23"/>
    <mergeCell ref="C24:C25"/>
    <mergeCell ref="C26:C27"/>
    <mergeCell ref="C28:C29"/>
    <mergeCell ref="C30:C31"/>
    <mergeCell ref="B53:D53"/>
    <mergeCell ref="L50:S50"/>
    <mergeCell ref="L51:S51"/>
    <mergeCell ref="L53:S53"/>
    <mergeCell ref="E51:K51"/>
    <mergeCell ref="E52:K52"/>
    <mergeCell ref="E53:K53"/>
    <mergeCell ref="E50:K50"/>
    <mergeCell ref="L52:S52"/>
    <mergeCell ref="B49:S49"/>
    <mergeCell ref="B22:B31"/>
    <mergeCell ref="B50:D50"/>
    <mergeCell ref="B51:D51"/>
    <mergeCell ref="B52:D52"/>
    <mergeCell ref="B35:B36"/>
    <mergeCell ref="C35:S36"/>
    <mergeCell ref="Q22:Q23"/>
    <mergeCell ref="D23:E23"/>
    <mergeCell ref="F22:F23"/>
  </mergeCells>
  <phoneticPr fontId="2"/>
  <pageMargins left="0.37" right="0.34" top="0.32" bottom="0.38" header="0.24" footer="0.28000000000000003"/>
  <pageSetup paperSize="9" scale="7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V57"/>
  <sheetViews>
    <sheetView view="pageBreakPreview" topLeftCell="A16" zoomScale="89" zoomScaleNormal="75" zoomScaleSheetLayoutView="89" workbookViewId="0">
      <selection activeCell="D25" sqref="D25:E25"/>
    </sheetView>
  </sheetViews>
  <sheetFormatPr defaultRowHeight="13.5" x14ac:dyDescent="0.15"/>
  <cols>
    <col min="1" max="1" width="0.25" style="3" customWidth="1"/>
    <col min="2" max="3" width="5.5" style="7" customWidth="1"/>
    <col min="4" max="5" width="11.75" style="7" customWidth="1"/>
    <col min="6" max="6" width="5.875" style="7" customWidth="1"/>
    <col min="7" max="10" width="8.125" style="7" customWidth="1"/>
    <col min="11" max="16" width="5.375" style="7" customWidth="1"/>
    <col min="17" max="17" width="7.5" style="7" customWidth="1"/>
    <col min="18" max="18" width="10.75" style="48" customWidth="1"/>
    <col min="19" max="19" width="10.75" style="3" customWidth="1"/>
    <col min="20" max="20" width="9" style="3"/>
    <col min="21" max="22" width="9.375" style="1" customWidth="1"/>
    <col min="23" max="33" width="7" style="1" customWidth="1"/>
    <col min="34" max="16384" width="9" style="1"/>
  </cols>
  <sheetData>
    <row r="1" spans="1:22" ht="32.25" customHeight="1" x14ac:dyDescent="0.15">
      <c r="A1" s="8"/>
      <c r="B1" s="118" t="s">
        <v>13</v>
      </c>
      <c r="C1" s="118"/>
      <c r="D1" s="118"/>
      <c r="E1" s="117" t="s">
        <v>58</v>
      </c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8"/>
      <c r="Q1" s="18"/>
      <c r="R1" s="40"/>
      <c r="S1" s="8"/>
    </row>
    <row r="2" spans="1:22" ht="10.5" customHeight="1" x14ac:dyDescent="0.15">
      <c r="A2" s="8"/>
      <c r="B2" s="25"/>
      <c r="C2" s="25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  <c r="R2" s="40"/>
      <c r="S2" s="8"/>
    </row>
    <row r="3" spans="1:22" ht="16.5" customHeight="1" x14ac:dyDescent="0.15">
      <c r="A3" s="8"/>
      <c r="B3" s="119" t="str">
        <f>IF(O1&amp;S1="","",ROUND(365*O1/7*S1,0))</f>
        <v/>
      </c>
      <c r="C3" s="119"/>
      <c r="D3" s="119"/>
      <c r="E3" s="12" t="s">
        <v>34</v>
      </c>
      <c r="F3" s="11"/>
      <c r="G3" s="11"/>
      <c r="H3" s="11"/>
      <c r="I3" s="11"/>
      <c r="J3" s="11"/>
      <c r="K3" s="11"/>
      <c r="L3" s="10" t="str">
        <f>IF(L1&amp;Q1="","",ROUND(365*L1/7*Q1,0))</f>
        <v/>
      </c>
      <c r="M3" s="10" t="str">
        <f>IF(M1&amp;R1="","",ROUND(365*M1/7*R1,0))</f>
        <v/>
      </c>
      <c r="N3" s="11"/>
      <c r="O3" s="27"/>
      <c r="P3" s="27"/>
      <c r="Q3" s="27"/>
      <c r="R3" s="41"/>
      <c r="S3" s="8"/>
    </row>
    <row r="4" spans="1:22" ht="11.25" customHeight="1" x14ac:dyDescent="0.15">
      <c r="A4" s="8"/>
      <c r="B4" s="11"/>
      <c r="C4" s="11"/>
      <c r="D4" s="11"/>
      <c r="E4" s="11"/>
      <c r="F4" s="11"/>
      <c r="G4" s="11"/>
      <c r="H4" s="11"/>
      <c r="I4" s="11"/>
      <c r="J4" s="11"/>
      <c r="K4" s="11"/>
      <c r="L4" s="10"/>
      <c r="M4" s="10"/>
      <c r="N4" s="11"/>
      <c r="O4" s="10"/>
      <c r="P4" s="10"/>
      <c r="Q4" s="17"/>
      <c r="R4" s="42"/>
      <c r="S4" s="8"/>
    </row>
    <row r="5" spans="1:22" s="2" customFormat="1" ht="16.5" customHeight="1" x14ac:dyDescent="0.15">
      <c r="A5" s="9"/>
      <c r="B5" s="125"/>
      <c r="C5" s="35" t="s">
        <v>44</v>
      </c>
      <c r="D5" s="21" t="s">
        <v>21</v>
      </c>
      <c r="E5" s="20" t="s">
        <v>22</v>
      </c>
      <c r="F5" s="15" t="s">
        <v>24</v>
      </c>
      <c r="G5" s="15" t="s">
        <v>25</v>
      </c>
      <c r="H5" s="15" t="s">
        <v>26</v>
      </c>
      <c r="I5" s="15" t="s">
        <v>27</v>
      </c>
      <c r="J5" s="15" t="s">
        <v>28</v>
      </c>
      <c r="K5" s="92" t="s">
        <v>29</v>
      </c>
      <c r="L5" s="93"/>
      <c r="M5" s="94"/>
      <c r="N5" s="92" t="s">
        <v>30</v>
      </c>
      <c r="O5" s="93"/>
      <c r="P5" s="94"/>
      <c r="Q5" s="15" t="s">
        <v>31</v>
      </c>
      <c r="R5" s="43" t="s">
        <v>32</v>
      </c>
      <c r="S5" s="28" t="s">
        <v>36</v>
      </c>
      <c r="T5" s="4"/>
    </row>
    <row r="6" spans="1:22" s="2" customFormat="1" ht="17.25" customHeight="1" x14ac:dyDescent="0.15">
      <c r="A6" s="4"/>
      <c r="B6" s="126"/>
      <c r="C6" s="78" t="s">
        <v>0</v>
      </c>
      <c r="D6" s="95" t="s">
        <v>1</v>
      </c>
      <c r="E6" s="98" t="s">
        <v>2</v>
      </c>
      <c r="F6" s="101" t="s">
        <v>3</v>
      </c>
      <c r="G6" s="101" t="s">
        <v>8</v>
      </c>
      <c r="H6" s="101"/>
      <c r="I6" s="101" t="s">
        <v>9</v>
      </c>
      <c r="J6" s="101"/>
      <c r="K6" s="101" t="s">
        <v>4</v>
      </c>
      <c r="L6" s="101"/>
      <c r="M6" s="101"/>
      <c r="N6" s="101"/>
      <c r="O6" s="101"/>
      <c r="P6" s="101"/>
      <c r="Q6" s="102" t="s">
        <v>5</v>
      </c>
      <c r="R6" s="115" t="s">
        <v>6</v>
      </c>
      <c r="S6" s="131" t="s">
        <v>37</v>
      </c>
      <c r="T6" s="13"/>
      <c r="U6" s="14"/>
      <c r="V6" s="14"/>
    </row>
    <row r="7" spans="1:22" s="2" customFormat="1" ht="29.25" customHeight="1" x14ac:dyDescent="0.15">
      <c r="A7" s="4"/>
      <c r="B7" s="126"/>
      <c r="C7" s="79"/>
      <c r="D7" s="96"/>
      <c r="E7" s="99"/>
      <c r="F7" s="102"/>
      <c r="G7" s="78" t="s">
        <v>17</v>
      </c>
      <c r="H7" s="122" t="s">
        <v>19</v>
      </c>
      <c r="I7" s="78" t="s">
        <v>18</v>
      </c>
      <c r="J7" s="122" t="s">
        <v>20</v>
      </c>
      <c r="K7" s="101"/>
      <c r="L7" s="101"/>
      <c r="M7" s="101"/>
      <c r="N7" s="101"/>
      <c r="O7" s="101"/>
      <c r="P7" s="101"/>
      <c r="Q7" s="102"/>
      <c r="R7" s="116"/>
      <c r="S7" s="91"/>
      <c r="T7" s="13"/>
      <c r="U7" s="14"/>
      <c r="V7" s="14"/>
    </row>
    <row r="8" spans="1:22" s="2" customFormat="1" ht="29.25" customHeight="1" x14ac:dyDescent="0.15">
      <c r="A8" s="4"/>
      <c r="B8" s="126"/>
      <c r="C8" s="79"/>
      <c r="D8" s="97"/>
      <c r="E8" s="100"/>
      <c r="F8" s="102"/>
      <c r="G8" s="120"/>
      <c r="H8" s="123"/>
      <c r="I8" s="120"/>
      <c r="J8" s="123"/>
      <c r="K8" s="101" t="s">
        <v>8</v>
      </c>
      <c r="L8" s="101"/>
      <c r="M8" s="101"/>
      <c r="N8" s="101" t="s">
        <v>9</v>
      </c>
      <c r="O8" s="101"/>
      <c r="P8" s="101"/>
      <c r="Q8" s="102"/>
      <c r="R8" s="116"/>
      <c r="S8" s="91"/>
      <c r="T8" s="13"/>
      <c r="U8" s="14"/>
      <c r="V8" s="14"/>
    </row>
    <row r="9" spans="1:22" s="2" customFormat="1" ht="19.5" customHeight="1" x14ac:dyDescent="0.15">
      <c r="A9" s="4"/>
      <c r="B9" s="126"/>
      <c r="C9" s="79"/>
      <c r="D9" s="103" t="s">
        <v>23</v>
      </c>
      <c r="E9" s="99"/>
      <c r="F9" s="102"/>
      <c r="G9" s="121"/>
      <c r="H9" s="124"/>
      <c r="I9" s="121"/>
      <c r="J9" s="124"/>
      <c r="K9" s="106" t="s">
        <v>10</v>
      </c>
      <c r="L9" s="108" t="s">
        <v>12</v>
      </c>
      <c r="M9" s="110" t="s">
        <v>11</v>
      </c>
      <c r="N9" s="106" t="s">
        <v>10</v>
      </c>
      <c r="O9" s="108" t="s">
        <v>12</v>
      </c>
      <c r="P9" s="110" t="s">
        <v>11</v>
      </c>
      <c r="Q9" s="102"/>
      <c r="R9" s="113" t="s">
        <v>7</v>
      </c>
      <c r="S9" s="91"/>
      <c r="T9" s="13"/>
      <c r="U9" s="14"/>
      <c r="V9" s="14"/>
    </row>
    <row r="10" spans="1:22" s="2" customFormat="1" ht="24.75" customHeight="1" x14ac:dyDescent="0.15">
      <c r="A10" s="4"/>
      <c r="B10" s="127"/>
      <c r="C10" s="136"/>
      <c r="D10" s="104"/>
      <c r="E10" s="105"/>
      <c r="F10" s="102"/>
      <c r="G10" s="104" t="s">
        <v>14</v>
      </c>
      <c r="H10" s="112"/>
      <c r="I10" s="104" t="s">
        <v>14</v>
      </c>
      <c r="J10" s="112"/>
      <c r="K10" s="107"/>
      <c r="L10" s="109"/>
      <c r="M10" s="111"/>
      <c r="N10" s="107"/>
      <c r="O10" s="109"/>
      <c r="P10" s="111"/>
      <c r="Q10" s="102"/>
      <c r="R10" s="114"/>
      <c r="S10" s="91"/>
      <c r="T10" s="13"/>
      <c r="U10" s="14"/>
      <c r="V10" s="14"/>
    </row>
    <row r="11" spans="1:22" s="2" customFormat="1" ht="23.25" customHeight="1" x14ac:dyDescent="0.15">
      <c r="A11" s="4"/>
      <c r="B11" s="152" t="s">
        <v>50</v>
      </c>
      <c r="C11" s="154">
        <v>1</v>
      </c>
      <c r="D11" s="51" t="s">
        <v>53</v>
      </c>
      <c r="E11" s="52" t="s">
        <v>52</v>
      </c>
      <c r="F11" s="156">
        <v>5</v>
      </c>
      <c r="G11" s="53">
        <v>13.2</v>
      </c>
      <c r="H11" s="53">
        <v>4.58</v>
      </c>
      <c r="I11" s="53">
        <v>14.3</v>
      </c>
      <c r="J11" s="53">
        <v>4.25</v>
      </c>
      <c r="K11" s="54">
        <v>4</v>
      </c>
      <c r="L11" s="55">
        <v>7</v>
      </c>
      <c r="M11" s="56">
        <v>10</v>
      </c>
      <c r="N11" s="54">
        <v>4</v>
      </c>
      <c r="O11" s="55">
        <v>7</v>
      </c>
      <c r="P11" s="56">
        <v>10</v>
      </c>
      <c r="Q11" s="88">
        <v>0.35</v>
      </c>
      <c r="R11" s="132">
        <f>IF(F11="","",ROUND(H12*K12*Q11,1)+ROUND(J12*N12*Q11,1))</f>
        <v>18827</v>
      </c>
      <c r="S11" s="135">
        <f>IF(G11&amp;H11&amp;I11&amp;J11="","",ROUND(((G11+I11)/2)/((H11+J11)/2),2))</f>
        <v>3.11</v>
      </c>
      <c r="T11" s="13"/>
      <c r="U11" s="14"/>
      <c r="V11" s="14"/>
    </row>
    <row r="12" spans="1:22" s="2" customFormat="1" ht="23.25" customHeight="1" x14ac:dyDescent="0.15">
      <c r="A12" s="4"/>
      <c r="B12" s="153"/>
      <c r="C12" s="155"/>
      <c r="D12" s="150" t="s">
        <v>54</v>
      </c>
      <c r="E12" s="151"/>
      <c r="F12" s="156"/>
      <c r="G12" s="33">
        <f>IF(F11="","",ROUND(F11*G11,1))</f>
        <v>66</v>
      </c>
      <c r="H12" s="33">
        <f>IF(F11="","",ROUND(F11*H11,1))</f>
        <v>22.9</v>
      </c>
      <c r="I12" s="33">
        <f>IF(F11="","",ROUND(F11*I11,1))</f>
        <v>71.5</v>
      </c>
      <c r="J12" s="33">
        <f>IF(F11="","",ROUND(F11*J11,1))</f>
        <v>21.3</v>
      </c>
      <c r="K12" s="128">
        <f>ROUND(365*K11/12*L11/7*M11,0)</f>
        <v>1217</v>
      </c>
      <c r="L12" s="129"/>
      <c r="M12" s="130"/>
      <c r="N12" s="128">
        <f>ROUND(365*N11/12*O11/7*P11,0)</f>
        <v>1217</v>
      </c>
      <c r="O12" s="129"/>
      <c r="P12" s="130"/>
      <c r="Q12" s="88"/>
      <c r="R12" s="132"/>
      <c r="S12" s="135"/>
      <c r="T12" s="13"/>
      <c r="U12" s="14"/>
      <c r="V12" s="14"/>
    </row>
    <row r="13" spans="1:22" s="2" customFormat="1" ht="23.25" customHeight="1" x14ac:dyDescent="0.15">
      <c r="A13" s="4"/>
      <c r="B13" s="153"/>
      <c r="C13" s="61"/>
      <c r="D13" s="5"/>
      <c r="E13" s="6"/>
      <c r="F13" s="91"/>
      <c r="G13" s="32"/>
      <c r="H13" s="32"/>
      <c r="I13" s="32"/>
      <c r="J13" s="32"/>
      <c r="K13" s="5"/>
      <c r="L13" s="16"/>
      <c r="M13" s="6"/>
      <c r="N13" s="5"/>
      <c r="O13" s="16"/>
      <c r="P13" s="6"/>
      <c r="Q13" s="88" t="str">
        <f>IF(F13="","",0.35)</f>
        <v/>
      </c>
      <c r="R13" s="132" t="str">
        <f>IF(F13="","",ROUND(H14*K14*Q13,1)+ROUND(J14*N14*Q13,1))</f>
        <v/>
      </c>
      <c r="S13" s="135" t="str">
        <f t="shared" ref="S13" si="0">IF(G13&amp;H13&amp;I13&amp;J13="","",ROUND(((G13+I13)/2)/((H13+J13)/2),2))</f>
        <v/>
      </c>
      <c r="T13" s="13"/>
      <c r="U13" s="14"/>
      <c r="V13" s="14"/>
    </row>
    <row r="14" spans="1:22" s="2" customFormat="1" ht="23.25" customHeight="1" x14ac:dyDescent="0.15">
      <c r="A14" s="4"/>
      <c r="B14" s="153"/>
      <c r="C14" s="62"/>
      <c r="D14" s="89"/>
      <c r="E14" s="90"/>
      <c r="F14" s="91"/>
      <c r="G14" s="33" t="str">
        <f>IF(F13="","",ROUND(F13*G13,1))</f>
        <v/>
      </c>
      <c r="H14" s="33" t="str">
        <f>IF(F13="","",ROUND(F13*H13,1))</f>
        <v/>
      </c>
      <c r="I14" s="33" t="str">
        <f>IF(F13="","",ROUND(F13*I13,1))</f>
        <v/>
      </c>
      <c r="J14" s="33" t="str">
        <f>IF(F13="","",ROUND(F13*J13,1))</f>
        <v/>
      </c>
      <c r="K14" s="128">
        <f>ROUND(365*K13/12*L13/7*M13,0)</f>
        <v>0</v>
      </c>
      <c r="L14" s="129"/>
      <c r="M14" s="130"/>
      <c r="N14" s="128">
        <f>ROUND(365*N13/12*O13/7*P13,0)</f>
        <v>0</v>
      </c>
      <c r="O14" s="129"/>
      <c r="P14" s="130"/>
      <c r="Q14" s="88"/>
      <c r="R14" s="132"/>
      <c r="S14" s="135"/>
      <c r="T14" s="13"/>
      <c r="U14" s="14"/>
      <c r="V14" s="14"/>
    </row>
    <row r="15" spans="1:22" s="2" customFormat="1" ht="23.25" customHeight="1" x14ac:dyDescent="0.15">
      <c r="A15" s="4"/>
      <c r="B15" s="153"/>
      <c r="C15" s="61"/>
      <c r="D15" s="5"/>
      <c r="E15" s="6"/>
      <c r="F15" s="91"/>
      <c r="G15" s="32"/>
      <c r="H15" s="32"/>
      <c r="I15" s="32"/>
      <c r="J15" s="32"/>
      <c r="K15" s="5"/>
      <c r="L15" s="16"/>
      <c r="M15" s="6"/>
      <c r="N15" s="5"/>
      <c r="O15" s="16"/>
      <c r="P15" s="6"/>
      <c r="Q15" s="88" t="str">
        <f t="shared" ref="Q15" si="1">IF(F15="","",0.35)</f>
        <v/>
      </c>
      <c r="R15" s="132" t="str">
        <f>IF(F15="","",ROUND(H16*K16*Q15,1)+ROUND(J16*N16*Q15,1))</f>
        <v/>
      </c>
      <c r="S15" s="135" t="str">
        <f t="shared" ref="S15" si="2">IF(G15&amp;H15&amp;I15&amp;J15="","",ROUND(((G15+I15)/2)/((H15+J15)/2),2))</f>
        <v/>
      </c>
      <c r="T15" s="13"/>
      <c r="U15" s="14"/>
      <c r="V15" s="14"/>
    </row>
    <row r="16" spans="1:22" s="2" customFormat="1" ht="23.25" customHeight="1" x14ac:dyDescent="0.15">
      <c r="A16" s="4"/>
      <c r="B16" s="153"/>
      <c r="C16" s="62"/>
      <c r="D16" s="89"/>
      <c r="E16" s="90"/>
      <c r="F16" s="91"/>
      <c r="G16" s="33" t="str">
        <f t="shared" ref="G16" si="3">IF(F15="","",ROUND(F15*G15,1))</f>
        <v/>
      </c>
      <c r="H16" s="33" t="str">
        <f t="shared" ref="H16" si="4">IF(F15="","",ROUND(F15*H15,1))</f>
        <v/>
      </c>
      <c r="I16" s="33" t="str">
        <f t="shared" ref="I16" si="5">IF(F15="","",ROUND(F15*I15,1))</f>
        <v/>
      </c>
      <c r="J16" s="33" t="str">
        <f t="shared" ref="J16" si="6">IF(F15="","",ROUND(F15*J15,1))</f>
        <v/>
      </c>
      <c r="K16" s="128">
        <f t="shared" ref="K16" si="7">ROUND(365*K15/12*L15/7*M15,0)</f>
        <v>0</v>
      </c>
      <c r="L16" s="129"/>
      <c r="M16" s="130"/>
      <c r="N16" s="128">
        <f t="shared" ref="N16" si="8">ROUND(365*N15/12*O15/7*P15,0)</f>
        <v>0</v>
      </c>
      <c r="O16" s="129"/>
      <c r="P16" s="130"/>
      <c r="Q16" s="88"/>
      <c r="R16" s="132"/>
      <c r="S16" s="135"/>
      <c r="T16" s="13"/>
      <c r="U16" s="14"/>
      <c r="V16" s="14"/>
    </row>
    <row r="17" spans="1:22" s="2" customFormat="1" ht="23.25" customHeight="1" x14ac:dyDescent="0.15">
      <c r="A17" s="4"/>
      <c r="B17" s="153"/>
      <c r="C17" s="61"/>
      <c r="D17" s="5"/>
      <c r="E17" s="6"/>
      <c r="F17" s="91"/>
      <c r="G17" s="32"/>
      <c r="H17" s="32"/>
      <c r="I17" s="32"/>
      <c r="J17" s="32"/>
      <c r="K17" s="5"/>
      <c r="L17" s="16"/>
      <c r="M17" s="6"/>
      <c r="N17" s="5"/>
      <c r="O17" s="16"/>
      <c r="P17" s="6"/>
      <c r="Q17" s="88" t="str">
        <f t="shared" ref="Q17" si="9">IF(F17="","",0.35)</f>
        <v/>
      </c>
      <c r="R17" s="132" t="str">
        <f t="shared" ref="R17" si="10">IF(F17="","",ROUND(H18*K18*Q17,1)+ROUND(J18*N18*Q17,1))</f>
        <v/>
      </c>
      <c r="S17" s="135" t="str">
        <f t="shared" ref="S17" si="11">IF(G17&amp;H17&amp;I17&amp;J17="","",ROUND(((G17+I17)/2)/((H17+J17)/2),2))</f>
        <v/>
      </c>
      <c r="T17" s="13"/>
      <c r="U17" s="14"/>
      <c r="V17" s="14"/>
    </row>
    <row r="18" spans="1:22" s="2" customFormat="1" ht="23.25" customHeight="1" x14ac:dyDescent="0.15">
      <c r="A18" s="4"/>
      <c r="B18" s="153"/>
      <c r="C18" s="62"/>
      <c r="D18" s="89"/>
      <c r="E18" s="90"/>
      <c r="F18" s="91"/>
      <c r="G18" s="33" t="str">
        <f t="shared" ref="G18" si="12">IF(F17="","",ROUND(F17*G17,1))</f>
        <v/>
      </c>
      <c r="H18" s="33" t="str">
        <f t="shared" ref="H18" si="13">IF(F17="","",ROUND(F17*H17,1))</f>
        <v/>
      </c>
      <c r="I18" s="33" t="str">
        <f t="shared" ref="I18" si="14">IF(F17="","",ROUND(F17*I17,1))</f>
        <v/>
      </c>
      <c r="J18" s="33" t="str">
        <f t="shared" ref="J18" si="15">IF(F17="","",ROUND(F17*J17,1))</f>
        <v/>
      </c>
      <c r="K18" s="128">
        <f t="shared" ref="K18" si="16">ROUND(365*K17/12*L17/7*M17,0)</f>
        <v>0</v>
      </c>
      <c r="L18" s="129"/>
      <c r="M18" s="130"/>
      <c r="N18" s="128">
        <f t="shared" ref="N18" si="17">ROUND(365*N17/12*O17/7*P17,0)</f>
        <v>0</v>
      </c>
      <c r="O18" s="129"/>
      <c r="P18" s="130"/>
      <c r="Q18" s="88"/>
      <c r="R18" s="132"/>
      <c r="S18" s="135"/>
      <c r="T18" s="13"/>
      <c r="U18" s="14"/>
      <c r="V18" s="14"/>
    </row>
    <row r="19" spans="1:22" s="2" customFormat="1" ht="23.25" customHeight="1" x14ac:dyDescent="0.15">
      <c r="A19" s="4"/>
      <c r="B19" s="153"/>
      <c r="C19" s="61"/>
      <c r="D19" s="5"/>
      <c r="E19" s="6"/>
      <c r="F19" s="91"/>
      <c r="G19" s="32"/>
      <c r="H19" s="32"/>
      <c r="I19" s="32"/>
      <c r="J19" s="32"/>
      <c r="K19" s="5"/>
      <c r="L19" s="16"/>
      <c r="M19" s="6"/>
      <c r="N19" s="5"/>
      <c r="O19" s="16"/>
      <c r="P19" s="6"/>
      <c r="Q19" s="88" t="str">
        <f t="shared" ref="Q19" si="18">IF(F19="","",0.35)</f>
        <v/>
      </c>
      <c r="R19" s="132" t="str">
        <f t="shared" ref="R19" si="19">IF(F19="","",ROUND(H20*K20*Q19,1)+ROUND(J20*N20*Q19,1))</f>
        <v/>
      </c>
      <c r="S19" s="135" t="str">
        <f t="shared" ref="S19" si="20">IF(G19&amp;H19&amp;I19&amp;J19="","",ROUND(((G19+I19)/2)/((H19+J19)/2),2))</f>
        <v/>
      </c>
      <c r="T19" s="13"/>
      <c r="U19" s="14"/>
      <c r="V19" s="14"/>
    </row>
    <row r="20" spans="1:22" s="2" customFormat="1" ht="23.25" customHeight="1" x14ac:dyDescent="0.15">
      <c r="A20" s="4"/>
      <c r="B20" s="153"/>
      <c r="C20" s="62"/>
      <c r="D20" s="89"/>
      <c r="E20" s="90"/>
      <c r="F20" s="91"/>
      <c r="G20" s="33" t="str">
        <f t="shared" ref="G20" si="21">IF(F19="","",ROUND(F19*G19,1))</f>
        <v/>
      </c>
      <c r="H20" s="33" t="str">
        <f t="shared" ref="H20" si="22">IF(F19="","",ROUND(F19*H19,1))</f>
        <v/>
      </c>
      <c r="I20" s="33" t="str">
        <f t="shared" ref="I20" si="23">IF(F19="","",ROUND(F19*I19,1))</f>
        <v/>
      </c>
      <c r="J20" s="33" t="str">
        <f t="shared" ref="J20" si="24">IF(F19="","",ROUND(F19*J19,1))</f>
        <v/>
      </c>
      <c r="K20" s="128">
        <f t="shared" ref="K20" si="25">ROUND(365*K19/12*L19/7*M19,0)</f>
        <v>0</v>
      </c>
      <c r="L20" s="129"/>
      <c r="M20" s="130"/>
      <c r="N20" s="128">
        <f t="shared" ref="N20" si="26">ROUND(365*N19/12*O19/7*P19,0)</f>
        <v>0</v>
      </c>
      <c r="O20" s="129"/>
      <c r="P20" s="130"/>
      <c r="Q20" s="88"/>
      <c r="R20" s="132"/>
      <c r="S20" s="135"/>
      <c r="T20" s="13"/>
    </row>
    <row r="21" spans="1:22" s="2" customFormat="1" ht="23.25" customHeight="1" x14ac:dyDescent="0.15">
      <c r="A21" s="4"/>
      <c r="B21" s="29" t="s">
        <v>35</v>
      </c>
      <c r="C21" s="29"/>
      <c r="D21" s="26"/>
      <c r="E21" s="26"/>
      <c r="F21" s="30">
        <f>SUM(F11:F20)</f>
        <v>5</v>
      </c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4">
        <f>ROUND(SUM(R11:R20),0)</f>
        <v>18827</v>
      </c>
      <c r="S21" s="39"/>
      <c r="T21" s="4"/>
    </row>
    <row r="22" spans="1:22" s="2" customFormat="1" ht="23.25" customHeight="1" x14ac:dyDescent="0.15">
      <c r="A22" s="4"/>
      <c r="B22" s="152" t="s">
        <v>47</v>
      </c>
      <c r="C22" s="154">
        <v>1</v>
      </c>
      <c r="D22" s="54" t="s">
        <v>53</v>
      </c>
      <c r="E22" s="56" t="s">
        <v>52</v>
      </c>
      <c r="F22" s="156">
        <v>5</v>
      </c>
      <c r="G22" s="57">
        <v>12.5</v>
      </c>
      <c r="H22" s="57">
        <v>3.9</v>
      </c>
      <c r="I22" s="57">
        <v>14</v>
      </c>
      <c r="J22" s="57">
        <v>3.61</v>
      </c>
      <c r="K22" s="54">
        <v>4</v>
      </c>
      <c r="L22" s="55">
        <v>7</v>
      </c>
      <c r="M22" s="56">
        <v>10</v>
      </c>
      <c r="N22" s="54">
        <v>4</v>
      </c>
      <c r="O22" s="55">
        <v>7</v>
      </c>
      <c r="P22" s="56">
        <v>10</v>
      </c>
      <c r="Q22" s="88">
        <v>0.35</v>
      </c>
      <c r="R22" s="132">
        <f t="shared" ref="R22" si="27">IF(F22="","",ROUND(H23*K23*Q22,1)+ROUND(J23*N23*Q22,1))</f>
        <v>16015.7</v>
      </c>
      <c r="S22" s="135">
        <f t="shared" ref="S22:S30" si="28">IF(G22&amp;H22&amp;I22&amp;J22="","",ROUND(((G22+I22)/2)/((H22+J22)/2),2))</f>
        <v>3.53</v>
      </c>
      <c r="T22" s="4"/>
    </row>
    <row r="23" spans="1:22" s="2" customFormat="1" ht="23.25" customHeight="1" x14ac:dyDescent="0.15">
      <c r="A23" s="4"/>
      <c r="B23" s="153"/>
      <c r="C23" s="155"/>
      <c r="D23" s="148" t="s">
        <v>55</v>
      </c>
      <c r="E23" s="149"/>
      <c r="F23" s="156"/>
      <c r="G23" s="33">
        <f t="shared" ref="G23" si="29">IF(F22="","",ROUND(F22*G22,1))</f>
        <v>62.5</v>
      </c>
      <c r="H23" s="33">
        <f t="shared" ref="H23" si="30">IF(F22="","",ROUND(F22*H22,1))</f>
        <v>19.5</v>
      </c>
      <c r="I23" s="33">
        <f t="shared" ref="I23" si="31">IF(F22="","",ROUND(F22*I22,1))</f>
        <v>70</v>
      </c>
      <c r="J23" s="33">
        <f t="shared" ref="J23" si="32">IF(F22="","",ROUND(F22*J22,1))</f>
        <v>18.100000000000001</v>
      </c>
      <c r="K23" s="128">
        <f t="shared" ref="K23" si="33">ROUND(365*K22/12*L22/7*M22,0)</f>
        <v>1217</v>
      </c>
      <c r="L23" s="129"/>
      <c r="M23" s="130"/>
      <c r="N23" s="128">
        <f t="shared" ref="N23" si="34">ROUND(365*N22/12*O22/7*P22,0)</f>
        <v>1217</v>
      </c>
      <c r="O23" s="129"/>
      <c r="P23" s="130"/>
      <c r="Q23" s="88"/>
      <c r="R23" s="132"/>
      <c r="S23" s="135"/>
      <c r="T23" s="4"/>
    </row>
    <row r="24" spans="1:22" s="2" customFormat="1" ht="23.25" customHeight="1" x14ac:dyDescent="0.15">
      <c r="A24" s="4"/>
      <c r="B24" s="153"/>
      <c r="C24" s="61"/>
      <c r="D24" s="5"/>
      <c r="E24" s="6"/>
      <c r="F24" s="91"/>
      <c r="G24" s="32"/>
      <c r="H24" s="32"/>
      <c r="I24" s="32"/>
      <c r="J24" s="32"/>
      <c r="K24" s="5"/>
      <c r="L24" s="16"/>
      <c r="M24" s="6"/>
      <c r="N24" s="5"/>
      <c r="O24" s="16"/>
      <c r="P24" s="6"/>
      <c r="Q24" s="88" t="str">
        <f>IF(F24="","",0.35)</f>
        <v/>
      </c>
      <c r="R24" s="132" t="str">
        <f t="shared" ref="R24" si="35">IF(F24="","",ROUND(H25*K25*Q24,1)+ROUND(J25*N25*Q24,1))</f>
        <v/>
      </c>
      <c r="S24" s="135" t="str">
        <f t="shared" si="28"/>
        <v/>
      </c>
      <c r="T24" s="4"/>
    </row>
    <row r="25" spans="1:22" s="2" customFormat="1" ht="23.25" customHeight="1" x14ac:dyDescent="0.15">
      <c r="A25" s="4"/>
      <c r="B25" s="153"/>
      <c r="C25" s="62"/>
      <c r="D25" s="89"/>
      <c r="E25" s="90"/>
      <c r="F25" s="91"/>
      <c r="G25" s="33" t="str">
        <f t="shared" ref="G25" si="36">IF(F24="","",ROUND(F24*G24,1))</f>
        <v/>
      </c>
      <c r="H25" s="33" t="str">
        <f t="shared" ref="H25" si="37">IF(F24="","",ROUND(F24*H24,1))</f>
        <v/>
      </c>
      <c r="I25" s="33" t="str">
        <f t="shared" ref="I25" si="38">IF(F24="","",ROUND(F24*I24,1))</f>
        <v/>
      </c>
      <c r="J25" s="33" t="str">
        <f t="shared" ref="J25" si="39">IF(F24="","",ROUND(F24*J24,1))</f>
        <v/>
      </c>
      <c r="K25" s="128">
        <f t="shared" ref="K25" si="40">ROUND(365*K24/12*L24/7*M24,0)</f>
        <v>0</v>
      </c>
      <c r="L25" s="129"/>
      <c r="M25" s="130"/>
      <c r="N25" s="128">
        <f t="shared" ref="N25" si="41">ROUND(365*N24/12*O24/7*P24,0)</f>
        <v>0</v>
      </c>
      <c r="O25" s="129"/>
      <c r="P25" s="130"/>
      <c r="Q25" s="88"/>
      <c r="R25" s="132"/>
      <c r="S25" s="135"/>
      <c r="T25" s="4"/>
    </row>
    <row r="26" spans="1:22" s="2" customFormat="1" ht="23.25" customHeight="1" x14ac:dyDescent="0.15">
      <c r="A26" s="4"/>
      <c r="B26" s="153"/>
      <c r="C26" s="61"/>
      <c r="D26" s="5"/>
      <c r="E26" s="6"/>
      <c r="F26" s="91"/>
      <c r="G26" s="32"/>
      <c r="H26" s="32"/>
      <c r="I26" s="32"/>
      <c r="J26" s="32"/>
      <c r="K26" s="5"/>
      <c r="L26" s="16"/>
      <c r="M26" s="6"/>
      <c r="N26" s="5"/>
      <c r="O26" s="16"/>
      <c r="P26" s="6"/>
      <c r="Q26" s="88" t="str">
        <f t="shared" ref="Q26" si="42">IF(F26="","",0.35)</f>
        <v/>
      </c>
      <c r="R26" s="132" t="str">
        <f t="shared" ref="R26" si="43">IF(F26="","",ROUND(H27*K27*Q26,1)+ROUND(J27*N27*Q26,1))</f>
        <v/>
      </c>
      <c r="S26" s="135" t="str">
        <f t="shared" si="28"/>
        <v/>
      </c>
      <c r="T26" s="4"/>
    </row>
    <row r="27" spans="1:22" s="2" customFormat="1" ht="23.25" customHeight="1" x14ac:dyDescent="0.15">
      <c r="A27" s="4"/>
      <c r="B27" s="153"/>
      <c r="C27" s="62"/>
      <c r="D27" s="89"/>
      <c r="E27" s="90"/>
      <c r="F27" s="91"/>
      <c r="G27" s="33" t="str">
        <f t="shared" ref="G27" si="44">IF(F26="","",ROUND(F26*G26,1))</f>
        <v/>
      </c>
      <c r="H27" s="33" t="str">
        <f t="shared" ref="H27" si="45">IF(F26="","",ROUND(F26*H26,1))</f>
        <v/>
      </c>
      <c r="I27" s="33" t="str">
        <f t="shared" ref="I27" si="46">IF(F26="","",ROUND(F26*I26,1))</f>
        <v/>
      </c>
      <c r="J27" s="33" t="str">
        <f t="shared" ref="J27" si="47">IF(F26="","",ROUND(F26*J26,1))</f>
        <v/>
      </c>
      <c r="K27" s="128">
        <f t="shared" ref="K27" si="48">ROUND(365*K26/12*L26/7*M26,0)</f>
        <v>0</v>
      </c>
      <c r="L27" s="129"/>
      <c r="M27" s="130"/>
      <c r="N27" s="128">
        <f t="shared" ref="N27" si="49">ROUND(365*N26/12*O26/7*P26,0)</f>
        <v>0</v>
      </c>
      <c r="O27" s="129"/>
      <c r="P27" s="130"/>
      <c r="Q27" s="88"/>
      <c r="R27" s="132"/>
      <c r="S27" s="135"/>
      <c r="T27" s="4"/>
    </row>
    <row r="28" spans="1:22" s="2" customFormat="1" ht="23.25" customHeight="1" x14ac:dyDescent="0.15">
      <c r="A28" s="4"/>
      <c r="B28" s="153"/>
      <c r="C28" s="61"/>
      <c r="D28" s="5"/>
      <c r="E28" s="6"/>
      <c r="F28" s="91"/>
      <c r="G28" s="32"/>
      <c r="H28" s="32"/>
      <c r="I28" s="32"/>
      <c r="J28" s="32"/>
      <c r="K28" s="5"/>
      <c r="L28" s="16"/>
      <c r="M28" s="6"/>
      <c r="N28" s="5"/>
      <c r="O28" s="16"/>
      <c r="P28" s="6"/>
      <c r="Q28" s="88" t="str">
        <f t="shared" ref="Q28" si="50">IF(F28="","",0.35)</f>
        <v/>
      </c>
      <c r="R28" s="132" t="str">
        <f t="shared" ref="R28" si="51">IF(F28="","",ROUND(H29*K29*Q28,1)+ROUND(J29*N29*Q28,1))</f>
        <v/>
      </c>
      <c r="S28" s="135" t="str">
        <f t="shared" si="28"/>
        <v/>
      </c>
    </row>
    <row r="29" spans="1:22" s="2" customFormat="1" ht="23.25" customHeight="1" x14ac:dyDescent="0.15">
      <c r="A29" s="4"/>
      <c r="B29" s="153"/>
      <c r="C29" s="62"/>
      <c r="D29" s="89"/>
      <c r="E29" s="90"/>
      <c r="F29" s="91"/>
      <c r="G29" s="33" t="str">
        <f t="shared" ref="G29" si="52">IF(F28="","",ROUND(F28*G28,1))</f>
        <v/>
      </c>
      <c r="H29" s="33" t="str">
        <f t="shared" ref="H29" si="53">IF(F28="","",ROUND(F28*H28,1))</f>
        <v/>
      </c>
      <c r="I29" s="33" t="str">
        <f t="shared" ref="I29" si="54">IF(F28="","",ROUND(F28*I28,1))</f>
        <v/>
      </c>
      <c r="J29" s="33" t="str">
        <f t="shared" ref="J29" si="55">IF(F28="","",ROUND(F28*J28,1))</f>
        <v/>
      </c>
      <c r="K29" s="128">
        <f t="shared" ref="K29" si="56">ROUND(365*K28/12*L28/7*M28,0)</f>
        <v>0</v>
      </c>
      <c r="L29" s="129"/>
      <c r="M29" s="130"/>
      <c r="N29" s="128">
        <f t="shared" ref="N29" si="57">ROUND(365*N28/12*O28/7*P28,0)</f>
        <v>0</v>
      </c>
      <c r="O29" s="129"/>
      <c r="P29" s="130"/>
      <c r="Q29" s="88"/>
      <c r="R29" s="132"/>
      <c r="S29" s="135"/>
    </row>
    <row r="30" spans="1:22" s="2" customFormat="1" ht="23.25" customHeight="1" x14ac:dyDescent="0.15">
      <c r="A30" s="4"/>
      <c r="B30" s="153"/>
      <c r="C30" s="61"/>
      <c r="D30" s="5"/>
      <c r="E30" s="6"/>
      <c r="F30" s="91"/>
      <c r="G30" s="32"/>
      <c r="H30" s="32"/>
      <c r="I30" s="32"/>
      <c r="J30" s="32"/>
      <c r="K30" s="5"/>
      <c r="L30" s="16"/>
      <c r="M30" s="6"/>
      <c r="N30" s="5"/>
      <c r="O30" s="16"/>
      <c r="P30" s="6"/>
      <c r="Q30" s="88" t="str">
        <f t="shared" ref="Q30" si="58">IF(F30="","",0.35)</f>
        <v/>
      </c>
      <c r="R30" s="132" t="str">
        <f t="shared" ref="R30" si="59">IF(F30="","",ROUND(H31*K31*Q30,1)+ROUND(J31*N31*Q30,1))</f>
        <v/>
      </c>
      <c r="S30" s="135" t="str">
        <f t="shared" si="28"/>
        <v/>
      </c>
    </row>
    <row r="31" spans="1:22" s="2" customFormat="1" ht="23.25" customHeight="1" x14ac:dyDescent="0.15">
      <c r="A31" s="4"/>
      <c r="B31" s="153"/>
      <c r="C31" s="62"/>
      <c r="D31" s="89"/>
      <c r="E31" s="90"/>
      <c r="F31" s="91"/>
      <c r="G31" s="33" t="str">
        <f t="shared" ref="G31" si="60">IF(F30="","",ROUND(F30*G30,1))</f>
        <v/>
      </c>
      <c r="H31" s="33" t="str">
        <f t="shared" ref="H31" si="61">IF(F30="","",ROUND(F30*H30,1))</f>
        <v/>
      </c>
      <c r="I31" s="33" t="str">
        <f t="shared" ref="I31" si="62">IF(F30="","",ROUND(F30*I30,1))</f>
        <v/>
      </c>
      <c r="J31" s="33" t="str">
        <f t="shared" ref="J31" si="63">IF(F30="","",ROUND(F30*J30,1))</f>
        <v/>
      </c>
      <c r="K31" s="128">
        <f t="shared" ref="K31" si="64">ROUND(365*K30/12*L30/7*M30,0)</f>
        <v>0</v>
      </c>
      <c r="L31" s="129"/>
      <c r="M31" s="130"/>
      <c r="N31" s="128">
        <f t="shared" ref="N31" si="65">ROUND(365*N30/12*O30/7*P30,0)</f>
        <v>0</v>
      </c>
      <c r="O31" s="129"/>
      <c r="P31" s="130"/>
      <c r="Q31" s="88"/>
      <c r="R31" s="132"/>
      <c r="S31" s="135"/>
    </row>
    <row r="32" spans="1:22" s="2" customFormat="1" ht="23.25" customHeight="1" x14ac:dyDescent="0.15">
      <c r="A32" s="4"/>
      <c r="B32" s="29" t="s">
        <v>35</v>
      </c>
      <c r="C32" s="29"/>
      <c r="D32" s="26"/>
      <c r="E32" s="26"/>
      <c r="F32" s="30">
        <f>SUM(F22:F31)</f>
        <v>5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4">
        <f>ROUND(SUM(R22:R31),0)</f>
        <v>16016</v>
      </c>
      <c r="S32" s="39"/>
      <c r="T32" s="4"/>
    </row>
    <row r="33" spans="1:20" s="2" customFormat="1" ht="23.25" customHeight="1" x14ac:dyDescent="0.15">
      <c r="A33" s="4"/>
      <c r="B33" s="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139" t="s">
        <v>59</v>
      </c>
      <c r="O33" s="140"/>
      <c r="P33" s="140"/>
      <c r="Q33" s="141"/>
      <c r="R33" s="60">
        <f>R21-R32</f>
        <v>2811</v>
      </c>
      <c r="S33" s="59"/>
      <c r="T33" s="4"/>
    </row>
    <row r="34" spans="1:20" s="2" customFormat="1" ht="23.25" customHeight="1" x14ac:dyDescent="0.15">
      <c r="A34" s="4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41"/>
      <c r="S34" s="49" t="s">
        <v>38</v>
      </c>
      <c r="T34" s="4"/>
    </row>
    <row r="35" spans="1:20" s="2" customFormat="1" ht="23.25" customHeight="1" x14ac:dyDescent="0.15">
      <c r="A35" s="4"/>
      <c r="B35" s="80" t="s">
        <v>39</v>
      </c>
      <c r="C35" s="142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4"/>
      <c r="T35" s="4"/>
    </row>
    <row r="36" spans="1:20" s="2" customFormat="1" ht="23.25" customHeight="1" x14ac:dyDescent="0.15">
      <c r="A36" s="4"/>
      <c r="B36" s="81"/>
      <c r="C36" s="145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7"/>
      <c r="T36" s="4"/>
    </row>
    <row r="37" spans="1:20" s="2" customFormat="1" ht="23.25" customHeight="1" x14ac:dyDescent="0.15">
      <c r="A37" s="4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41"/>
      <c r="S37" s="50"/>
      <c r="T37" s="4"/>
    </row>
    <row r="38" spans="1:20" s="2" customFormat="1" x14ac:dyDescent="0.15">
      <c r="A38" s="4"/>
      <c r="B38" s="137" t="s">
        <v>33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50"/>
      <c r="T38" s="4"/>
    </row>
    <row r="39" spans="1:20" s="2" customFormat="1" x14ac:dyDescent="0.15">
      <c r="A39" s="4"/>
      <c r="B39" s="137" t="s">
        <v>41</v>
      </c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8"/>
      <c r="T39" s="4"/>
    </row>
    <row r="40" spans="1:20" s="2" customFormat="1" x14ac:dyDescent="0.15">
      <c r="A40" s="4"/>
      <c r="B40" s="137" t="s">
        <v>42</v>
      </c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8"/>
      <c r="T40" s="4"/>
    </row>
    <row r="41" spans="1:20" x14ac:dyDescent="0.15">
      <c r="B41" s="137" t="s">
        <v>40</v>
      </c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8"/>
      <c r="T41" s="1"/>
    </row>
    <row r="42" spans="1:20" x14ac:dyDescent="0.15">
      <c r="B42" s="137" t="s">
        <v>15</v>
      </c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8"/>
      <c r="T42" s="1"/>
    </row>
    <row r="43" spans="1:20" x14ac:dyDescent="0.15">
      <c r="A43" s="138" t="s">
        <v>56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58"/>
      <c r="T43" s="1"/>
    </row>
    <row r="44" spans="1:20" s="31" customFormat="1" x14ac:dyDescent="0.15">
      <c r="A44" s="8"/>
      <c r="B44" s="137" t="s">
        <v>16</v>
      </c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8"/>
      <c r="T44" s="1"/>
    </row>
    <row r="45" spans="1:20" s="31" customFormat="1" x14ac:dyDescent="0.15">
      <c r="A45" s="8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45"/>
      <c r="S45" s="8"/>
      <c r="T45" s="1"/>
    </row>
    <row r="46" spans="1:20" s="31" customFormat="1" x14ac:dyDescent="0.15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45"/>
      <c r="S46" s="8"/>
      <c r="T46" s="1"/>
    </row>
    <row r="47" spans="1:20" s="31" customFormat="1" x14ac:dyDescent="0.15">
      <c r="A47" s="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46"/>
      <c r="S47" s="38"/>
      <c r="T47" s="1"/>
    </row>
    <row r="48" spans="1:20" s="31" customFormat="1" x14ac:dyDescent="0.15">
      <c r="A48" s="8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45"/>
      <c r="S48" s="8"/>
      <c r="T48" s="1"/>
    </row>
    <row r="49" spans="1:22" s="31" customFormat="1" ht="18.75" x14ac:dyDescent="0.15">
      <c r="A49" s="8"/>
      <c r="B49" s="75" t="s">
        <v>51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7"/>
      <c r="T49" s="1"/>
    </row>
    <row r="50" spans="1:22" ht="17.25" customHeight="1" x14ac:dyDescent="0.15">
      <c r="B50" s="63"/>
      <c r="C50" s="63"/>
      <c r="D50" s="63"/>
      <c r="E50" s="74" t="s">
        <v>46</v>
      </c>
      <c r="F50" s="64"/>
      <c r="G50" s="64"/>
      <c r="H50" s="64"/>
      <c r="I50" s="64"/>
      <c r="J50" s="64"/>
      <c r="K50" s="65"/>
      <c r="L50" s="64" t="s">
        <v>45</v>
      </c>
      <c r="M50" s="64"/>
      <c r="N50" s="64"/>
      <c r="O50" s="64"/>
      <c r="P50" s="64"/>
      <c r="Q50" s="64"/>
      <c r="R50" s="64"/>
      <c r="S50" s="65"/>
      <c r="T50" s="1"/>
    </row>
    <row r="51" spans="1:22" ht="17.25" x14ac:dyDescent="0.15">
      <c r="B51" s="63" t="s">
        <v>48</v>
      </c>
      <c r="C51" s="63"/>
      <c r="D51" s="63"/>
      <c r="E51" s="71">
        <f>ROUND(R21/1000,1)</f>
        <v>18.8</v>
      </c>
      <c r="F51" s="72"/>
      <c r="G51" s="72"/>
      <c r="H51" s="72"/>
      <c r="I51" s="72"/>
      <c r="J51" s="72"/>
      <c r="K51" s="73"/>
      <c r="L51" s="66">
        <f>ROUND(E51*0.423,2)</f>
        <v>7.95</v>
      </c>
      <c r="M51" s="67"/>
      <c r="N51" s="67"/>
      <c r="O51" s="67"/>
      <c r="P51" s="67"/>
      <c r="Q51" s="67"/>
      <c r="R51" s="67"/>
      <c r="S51" s="68"/>
      <c r="T51" s="1"/>
    </row>
    <row r="52" spans="1:22" ht="17.25" x14ac:dyDescent="0.15">
      <c r="B52" s="63" t="s">
        <v>49</v>
      </c>
      <c r="C52" s="63"/>
      <c r="D52" s="63"/>
      <c r="E52" s="71">
        <f>ROUND(R32/1000,1)</f>
        <v>16</v>
      </c>
      <c r="F52" s="72"/>
      <c r="G52" s="72"/>
      <c r="H52" s="72"/>
      <c r="I52" s="72"/>
      <c r="J52" s="72"/>
      <c r="K52" s="73"/>
      <c r="L52" s="66">
        <f>E52*0.423</f>
        <v>6.7679999999999998</v>
      </c>
      <c r="M52" s="67"/>
      <c r="N52" s="67"/>
      <c r="O52" s="67"/>
      <c r="P52" s="67"/>
      <c r="Q52" s="67"/>
      <c r="R52" s="67"/>
      <c r="S52" s="68"/>
      <c r="T52" s="1"/>
    </row>
    <row r="53" spans="1:22" ht="17.25" x14ac:dyDescent="0.15">
      <c r="B53" s="63" t="s">
        <v>43</v>
      </c>
      <c r="C53" s="63"/>
      <c r="D53" s="63"/>
      <c r="E53" s="71">
        <f>E51-E52</f>
        <v>2.8000000000000007</v>
      </c>
      <c r="F53" s="72"/>
      <c r="G53" s="72"/>
      <c r="H53" s="72"/>
      <c r="I53" s="72"/>
      <c r="J53" s="72"/>
      <c r="K53" s="73"/>
      <c r="L53" s="69">
        <f>ROUND(L51-L52,2)</f>
        <v>1.18</v>
      </c>
      <c r="M53" s="69"/>
      <c r="N53" s="69"/>
      <c r="O53" s="69"/>
      <c r="P53" s="69"/>
      <c r="Q53" s="69"/>
      <c r="R53" s="69"/>
      <c r="S53" s="70"/>
      <c r="T53" s="1"/>
    </row>
    <row r="54" spans="1:22" ht="13.5" customHeight="1" x14ac:dyDescent="0.15"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47"/>
      <c r="S54" s="31"/>
      <c r="T54" s="1"/>
    </row>
    <row r="55" spans="1:22" s="3" customFormat="1" ht="13.5" customHeight="1" x14ac:dyDescent="0.15">
      <c r="B55" s="34" t="s">
        <v>60</v>
      </c>
      <c r="C55" s="34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47"/>
      <c r="S55" s="31"/>
      <c r="U55" s="1"/>
      <c r="V55" s="1"/>
    </row>
    <row r="56" spans="1:22" s="3" customFormat="1" ht="13.5" customHeight="1" x14ac:dyDescent="0.15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48"/>
      <c r="U56" s="1"/>
      <c r="V56" s="1"/>
    </row>
    <row r="57" spans="1:22" s="3" customFormat="1" x14ac:dyDescent="0.15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48"/>
      <c r="U57" s="1"/>
      <c r="V57" s="1"/>
    </row>
  </sheetData>
  <sheetProtection algorithmName="SHA-512" hashValue="g2c4RXt/lBGHF0oObAzL1b7BukMi30eYalajZBt3tTYUnB6EjQWbAbe2SeB/crSYRqsdW9QuCeYGQoxXUntkUg==" saltValue="zA9fBCkC3zzG4NOFTKTnCw==" spinCount="100000" sheet="1" selectLockedCells="1"/>
  <mergeCells count="137">
    <mergeCell ref="N33:Q33"/>
    <mergeCell ref="B1:D1"/>
    <mergeCell ref="E1:O1"/>
    <mergeCell ref="B3:D3"/>
    <mergeCell ref="B5:B10"/>
    <mergeCell ref="K5:M5"/>
    <mergeCell ref="N5:P5"/>
    <mergeCell ref="C6:C10"/>
    <mergeCell ref="D6:D8"/>
    <mergeCell ref="E6:E8"/>
    <mergeCell ref="F6:F10"/>
    <mergeCell ref="G6:H6"/>
    <mergeCell ref="I6:J6"/>
    <mergeCell ref="K6:P7"/>
    <mergeCell ref="D9:E10"/>
    <mergeCell ref="Q6:Q10"/>
    <mergeCell ref="B11:B20"/>
    <mergeCell ref="C11:C12"/>
    <mergeCell ref="F11:F12"/>
    <mergeCell ref="Q11:Q12"/>
    <mergeCell ref="B22:B31"/>
    <mergeCell ref="C22:C23"/>
    <mergeCell ref="F22:F23"/>
    <mergeCell ref="Q22:Q23"/>
    <mergeCell ref="R6:R8"/>
    <mergeCell ref="S6:S10"/>
    <mergeCell ref="G7:G9"/>
    <mergeCell ref="H7:H9"/>
    <mergeCell ref="I7:I9"/>
    <mergeCell ref="J7:J9"/>
    <mergeCell ref="K8:M8"/>
    <mergeCell ref="N8:P8"/>
    <mergeCell ref="K9:K10"/>
    <mergeCell ref="L9:L10"/>
    <mergeCell ref="M9:M10"/>
    <mergeCell ref="N9:N10"/>
    <mergeCell ref="O9:O10"/>
    <mergeCell ref="P9:P10"/>
    <mergeCell ref="R9:R10"/>
    <mergeCell ref="G10:H10"/>
    <mergeCell ref="I10:J10"/>
    <mergeCell ref="S15:S16"/>
    <mergeCell ref="D16:E16"/>
    <mergeCell ref="K16:M16"/>
    <mergeCell ref="N16:P16"/>
    <mergeCell ref="S11:S12"/>
    <mergeCell ref="D12:E12"/>
    <mergeCell ref="K12:M12"/>
    <mergeCell ref="N12:P12"/>
    <mergeCell ref="C13:C14"/>
    <mergeCell ref="F13:F14"/>
    <mergeCell ref="Q13:Q14"/>
    <mergeCell ref="R13:R14"/>
    <mergeCell ref="S13:S14"/>
    <mergeCell ref="D14:E14"/>
    <mergeCell ref="R11:R12"/>
    <mergeCell ref="K14:M14"/>
    <mergeCell ref="N14:P14"/>
    <mergeCell ref="C15:C16"/>
    <mergeCell ref="F15:F16"/>
    <mergeCell ref="Q15:Q16"/>
    <mergeCell ref="R15:R16"/>
    <mergeCell ref="S19:S20"/>
    <mergeCell ref="D20:E20"/>
    <mergeCell ref="K20:M20"/>
    <mergeCell ref="N20:P20"/>
    <mergeCell ref="C17:C18"/>
    <mergeCell ref="F17:F18"/>
    <mergeCell ref="Q17:Q18"/>
    <mergeCell ref="R17:R18"/>
    <mergeCell ref="S17:S18"/>
    <mergeCell ref="D18:E18"/>
    <mergeCell ref="K18:M18"/>
    <mergeCell ref="N18:P18"/>
    <mergeCell ref="C19:C20"/>
    <mergeCell ref="F19:F20"/>
    <mergeCell ref="Q19:Q20"/>
    <mergeCell ref="R19:R20"/>
    <mergeCell ref="R22:R23"/>
    <mergeCell ref="S22:S23"/>
    <mergeCell ref="D23:E23"/>
    <mergeCell ref="K23:M23"/>
    <mergeCell ref="N23:P23"/>
    <mergeCell ref="C24:C25"/>
    <mergeCell ref="C26:C27"/>
    <mergeCell ref="F26:F27"/>
    <mergeCell ref="Q26:Q27"/>
    <mergeCell ref="R26:R27"/>
    <mergeCell ref="S26:S27"/>
    <mergeCell ref="D27:E27"/>
    <mergeCell ref="K27:M27"/>
    <mergeCell ref="N27:P27"/>
    <mergeCell ref="F24:F25"/>
    <mergeCell ref="Q24:Q25"/>
    <mergeCell ref="R24:R25"/>
    <mergeCell ref="S24:S25"/>
    <mergeCell ref="D25:E25"/>
    <mergeCell ref="K25:M25"/>
    <mergeCell ref="N25:P25"/>
    <mergeCell ref="C30:C31"/>
    <mergeCell ref="F30:F31"/>
    <mergeCell ref="Q30:Q31"/>
    <mergeCell ref="R30:R31"/>
    <mergeCell ref="S30:S31"/>
    <mergeCell ref="D31:E31"/>
    <mergeCell ref="K31:M31"/>
    <mergeCell ref="N31:P31"/>
    <mergeCell ref="C28:C29"/>
    <mergeCell ref="F28:F29"/>
    <mergeCell ref="Q28:Q29"/>
    <mergeCell ref="R28:R29"/>
    <mergeCell ref="S28:S29"/>
    <mergeCell ref="D29:E29"/>
    <mergeCell ref="K29:M29"/>
    <mergeCell ref="N29:P29"/>
    <mergeCell ref="B42:R42"/>
    <mergeCell ref="B44:R44"/>
    <mergeCell ref="B49:S49"/>
    <mergeCell ref="B50:D50"/>
    <mergeCell ref="E50:K50"/>
    <mergeCell ref="L50:S50"/>
    <mergeCell ref="B35:B36"/>
    <mergeCell ref="C35:S36"/>
    <mergeCell ref="B38:R38"/>
    <mergeCell ref="B39:R39"/>
    <mergeCell ref="B40:R40"/>
    <mergeCell ref="B41:R41"/>
    <mergeCell ref="A43:R43"/>
    <mergeCell ref="B53:D53"/>
    <mergeCell ref="E53:K53"/>
    <mergeCell ref="L53:S53"/>
    <mergeCell ref="B51:D51"/>
    <mergeCell ref="E51:K51"/>
    <mergeCell ref="L51:S51"/>
    <mergeCell ref="B52:D52"/>
    <mergeCell ref="E52:K52"/>
    <mergeCell ref="L52:S52"/>
  </mergeCells>
  <phoneticPr fontId="2"/>
  <pageMargins left="0.37" right="0.34" top="0.32" bottom="0.38" header="0.24" footer="0.28000000000000003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空調電力等削減見込量計算表</vt:lpstr>
      <vt:lpstr>記入例</vt:lpstr>
      <vt:lpstr>記入例!Print_Area</vt:lpstr>
      <vt:lpstr>空調電力等削減見込量計算表!Print_Area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空調電力等削減見込量計算表</dc:title>
  <dc:creator>千代田区</dc:creator>
  <cp:lastPrinted>2024-03-26T05:11:25Z</cp:lastPrinted>
  <dcterms:created xsi:type="dcterms:W3CDTF">1999-10-08T07:04:27Z</dcterms:created>
  <dcterms:modified xsi:type="dcterms:W3CDTF">2026-03-13T08:20:56Z</dcterms:modified>
</cp:coreProperties>
</file>