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66925"/>
  <xr:revisionPtr revIDLastSave="0" documentId="13_ncr:1_{97226781-1B88-4C6E-9C34-3BD93C30CEED}" xr6:coauthVersionLast="47" xr6:coauthVersionMax="47" xr10:uidLastSave="{00000000-0000-0000-0000-000000000000}"/>
  <bookViews>
    <workbookView xWindow="13485" yWindow="945" windowWidth="15015" windowHeight="10920" xr2:uid="{00000000-000D-0000-FFFF-FFFF00000000}"/>
  </bookViews>
  <sheets>
    <sheet name="8-1(R3)" sheetId="1" r:id="rId1"/>
    <sheet name="8-2(R3)" sheetId="2" r:id="rId2"/>
    <sheet name="8-3(R2)" sheetId="3" r:id="rId3"/>
    <sheet name="8-4(R2)" sheetId="4" r:id="rId4"/>
    <sheet name="8-5(R3)" sheetId="5" r:id="rId5"/>
    <sheet name="8-6(R3)" sheetId="6" r:id="rId6"/>
    <sheet name="8-7(R3)" sheetId="7" r:id="rId7"/>
    <sheet name="8-8(R3)" sheetId="8" r:id="rId8"/>
    <sheet name="8-9(R3)" sheetId="9" r:id="rId9"/>
    <sheet name="8-10(R3)" sheetId="10" r:id="rId10"/>
  </sheets>
  <definedNames>
    <definedName name="_xlnm.Print_Area" localSheetId="9">'8-10(R3)'!$A$1:$I$14</definedName>
    <definedName name="_xlnm.Print_Area" localSheetId="1">'8-2(R3)'!$A$1:$H$46</definedName>
    <definedName name="_xlnm.Print_Area" localSheetId="5">'8-6(R3)'!$A$1:$O$86</definedName>
    <definedName name="_xlnm.Print_Area" localSheetId="6">'8-7(R3)'!$A$1:$J$25</definedName>
    <definedName name="_xlnm.Print_Area" localSheetId="8">'8-9(R3)'!$A$1:$X$43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 l="1"/>
  <c r="E11" i="10"/>
  <c r="M9" i="9" l="1"/>
  <c r="N9" i="9"/>
  <c r="O9" i="9"/>
  <c r="P9" i="9"/>
  <c r="Q9" i="9"/>
  <c r="R9" i="9"/>
  <c r="S9" i="9"/>
  <c r="T9" i="9"/>
  <c r="U9" i="9"/>
  <c r="V9" i="9"/>
  <c r="W9" i="9"/>
  <c r="X9" i="9"/>
  <c r="M10" i="9"/>
  <c r="N10" i="9"/>
  <c r="O10" i="9"/>
  <c r="P10" i="9"/>
  <c r="Q10" i="9"/>
  <c r="R10" i="9"/>
  <c r="S10" i="9"/>
  <c r="T10" i="9"/>
  <c r="U10" i="9"/>
  <c r="V10" i="9"/>
  <c r="W10" i="9"/>
  <c r="X10" i="9"/>
  <c r="D11" i="9"/>
  <c r="M11" i="9"/>
  <c r="N11" i="9"/>
  <c r="O11" i="9"/>
  <c r="P11" i="9"/>
  <c r="Q11" i="9"/>
  <c r="R11" i="9"/>
  <c r="S11" i="9"/>
  <c r="T11" i="9"/>
  <c r="U11" i="9"/>
  <c r="V11" i="9"/>
  <c r="W11" i="9"/>
  <c r="X11" i="9"/>
  <c r="H8" i="8" l="1"/>
  <c r="M9" i="6" l="1"/>
  <c r="M10" i="6"/>
  <c r="M11" i="6"/>
  <c r="M12" i="6"/>
  <c r="M15" i="6"/>
  <c r="M16" i="6"/>
  <c r="M17" i="6"/>
  <c r="M18" i="6"/>
  <c r="M19" i="6"/>
  <c r="M20" i="6"/>
  <c r="M21" i="6"/>
  <c r="M22" i="6"/>
  <c r="M25" i="6"/>
  <c r="M26" i="6"/>
  <c r="M27" i="6"/>
  <c r="M30" i="6"/>
  <c r="M31" i="6"/>
  <c r="M32" i="6"/>
  <c r="M33" i="6"/>
  <c r="M36" i="6"/>
  <c r="M37" i="6"/>
  <c r="M38" i="6"/>
  <c r="M39" i="6"/>
  <c r="M40" i="6"/>
  <c r="M41" i="6"/>
  <c r="M44" i="6"/>
  <c r="M45" i="6"/>
  <c r="M46" i="6"/>
  <c r="M47" i="6"/>
  <c r="M48" i="6"/>
  <c r="M49" i="6"/>
  <c r="M52" i="6"/>
  <c r="M53" i="6"/>
  <c r="M54" i="6"/>
  <c r="M55" i="6"/>
  <c r="M56" i="6"/>
  <c r="M59" i="6"/>
  <c r="M60" i="6"/>
  <c r="M61" i="6"/>
  <c r="M62" i="6"/>
  <c r="M63" i="6"/>
  <c r="M66" i="6"/>
  <c r="M67" i="6"/>
  <c r="M68" i="6"/>
  <c r="M69" i="6"/>
  <c r="M70" i="6"/>
  <c r="M73" i="6"/>
  <c r="M74" i="6"/>
  <c r="M75" i="6"/>
  <c r="M76" i="6"/>
  <c r="M77" i="6"/>
  <c r="M80" i="6"/>
  <c r="M83" i="6"/>
  <c r="J8" i="5" l="1"/>
  <c r="J9" i="5"/>
  <c r="J10" i="5"/>
  <c r="J11" i="5"/>
  <c r="J12" i="5"/>
  <c r="J13" i="5"/>
  <c r="J14" i="5"/>
  <c r="J15" i="5"/>
  <c r="J16" i="5"/>
  <c r="H7" i="3" l="1"/>
  <c r="H8" i="2" l="1"/>
  <c r="H45" i="1" l="1"/>
  <c r="H44" i="1"/>
  <c r="H43" i="1"/>
  <c r="H42" i="1"/>
  <c r="H41" i="1"/>
  <c r="H38" i="1"/>
  <c r="H32" i="1"/>
  <c r="H31" i="1"/>
  <c r="H30" i="1"/>
  <c r="H27" i="1"/>
  <c r="H26" i="1"/>
  <c r="H23" i="1"/>
  <c r="H22" i="1"/>
  <c r="H20" i="1"/>
  <c r="H19" i="1"/>
  <c r="H7" i="1" l="1"/>
</calcChain>
</file>

<file path=xl/sharedStrings.xml><?xml version="1.0" encoding="utf-8"?>
<sst xmlns="http://schemas.openxmlformats.org/spreadsheetml/2006/main" count="454" uniqueCount="229">
  <si>
    <t>８．１　犯罪発生件数</t>
    <rPh sb="4" eb="6">
      <t>ハンザイ</t>
    </rPh>
    <rPh sb="6" eb="8">
      <t>ハッセイ</t>
    </rPh>
    <rPh sb="8" eb="10">
      <t>ケンスウ</t>
    </rPh>
    <phoneticPr fontId="4"/>
  </si>
  <si>
    <t>(各年中）</t>
    <rPh sb="1" eb="2">
      <t>カク</t>
    </rPh>
    <phoneticPr fontId="4"/>
  </si>
  <si>
    <t>年 次</t>
    <rPh sb="0" eb="1">
      <t>ネン</t>
    </rPh>
    <rPh sb="2" eb="3">
      <t>ツギ</t>
    </rPh>
    <phoneticPr fontId="4"/>
  </si>
  <si>
    <t>平成29年</t>
  </si>
  <si>
    <t>令和元年</t>
    <rPh sb="0" eb="2">
      <t>レイワ</t>
    </rPh>
    <rPh sb="2" eb="4">
      <t>ガンネン</t>
    </rPh>
    <phoneticPr fontId="3"/>
  </si>
  <si>
    <t>区 分</t>
    <rPh sb="0" eb="1">
      <t>ク</t>
    </rPh>
    <rPh sb="2" eb="3">
      <t>ブン</t>
    </rPh>
    <phoneticPr fontId="4"/>
  </si>
  <si>
    <t>総数</t>
    <rPh sb="0" eb="2">
      <t>ソウスウ</t>
    </rPh>
    <phoneticPr fontId="4"/>
  </si>
  <si>
    <t>凶　　悪　　犯</t>
    <rPh sb="0" eb="1">
      <t>キョウ</t>
    </rPh>
    <rPh sb="3" eb="4">
      <t>アク</t>
    </rPh>
    <rPh sb="6" eb="7">
      <t>ハン</t>
    </rPh>
    <phoneticPr fontId="4"/>
  </si>
  <si>
    <t>殺人</t>
    <rPh sb="0" eb="2">
      <t>サツジン</t>
    </rPh>
    <phoneticPr fontId="4"/>
  </si>
  <si>
    <t>強盗</t>
    <rPh sb="0" eb="2">
      <t>ゴウトウ</t>
    </rPh>
    <phoneticPr fontId="4"/>
  </si>
  <si>
    <t>侵入</t>
    <phoneticPr fontId="4"/>
  </si>
  <si>
    <t>非侵入</t>
    <rPh sb="0" eb="1">
      <t>ヒ</t>
    </rPh>
    <rPh sb="1" eb="3">
      <t>シンニュウ</t>
    </rPh>
    <phoneticPr fontId="4"/>
  </si>
  <si>
    <t>放火</t>
    <rPh sb="0" eb="2">
      <t>ホウカ</t>
    </rPh>
    <phoneticPr fontId="4"/>
  </si>
  <si>
    <t>-</t>
  </si>
  <si>
    <t>強制性交等
（強かん罪）</t>
    <rPh sb="0" eb="2">
      <t>キョウセイ</t>
    </rPh>
    <rPh sb="2" eb="4">
      <t>セイコウ</t>
    </rPh>
    <rPh sb="4" eb="5">
      <t>トウ</t>
    </rPh>
    <rPh sb="7" eb="8">
      <t>ゴウ</t>
    </rPh>
    <rPh sb="10" eb="11">
      <t>ザイ</t>
    </rPh>
    <phoneticPr fontId="4"/>
  </si>
  <si>
    <t>粗暴犯</t>
    <rPh sb="0" eb="2">
      <t>ソボウ</t>
    </rPh>
    <rPh sb="2" eb="3">
      <t>ハン</t>
    </rPh>
    <phoneticPr fontId="4"/>
  </si>
  <si>
    <t>凶器準備集合</t>
    <phoneticPr fontId="4"/>
  </si>
  <si>
    <t>暴行</t>
    <rPh sb="0" eb="2">
      <t>ボウコウ</t>
    </rPh>
    <phoneticPr fontId="4"/>
  </si>
  <si>
    <t>傷害</t>
    <rPh sb="0" eb="2">
      <t>ショウガイ</t>
    </rPh>
    <phoneticPr fontId="4"/>
  </si>
  <si>
    <t>傷害致死</t>
    <rPh sb="0" eb="2">
      <t>ショウガイ</t>
    </rPh>
    <rPh sb="2" eb="4">
      <t>チシ</t>
    </rPh>
    <phoneticPr fontId="4"/>
  </si>
  <si>
    <t>脅迫</t>
    <rPh sb="0" eb="2">
      <t>キョウハク</t>
    </rPh>
    <phoneticPr fontId="4"/>
  </si>
  <si>
    <t>恐喝</t>
    <rPh sb="0" eb="2">
      <t>キョウカツ</t>
    </rPh>
    <phoneticPr fontId="4"/>
  </si>
  <si>
    <t>窃盗犯</t>
    <rPh sb="0" eb="3">
      <t>セットウハン</t>
    </rPh>
    <phoneticPr fontId="4"/>
  </si>
  <si>
    <t>侵入窃盗</t>
    <rPh sb="0" eb="2">
      <t>シンニュウ</t>
    </rPh>
    <rPh sb="3" eb="4">
      <t>ゴウトウ</t>
    </rPh>
    <phoneticPr fontId="4"/>
  </si>
  <si>
    <t>非侵入窃盗</t>
    <rPh sb="0" eb="1">
      <t>ヒジョウ</t>
    </rPh>
    <rPh sb="1" eb="3">
      <t>シンニュウ</t>
    </rPh>
    <rPh sb="4" eb="5">
      <t>ゴウトウ</t>
    </rPh>
    <phoneticPr fontId="4"/>
  </si>
  <si>
    <t>知能犯</t>
    <rPh sb="0" eb="3">
      <t>チノウハン</t>
    </rPh>
    <phoneticPr fontId="4"/>
  </si>
  <si>
    <t>詐欺</t>
    <rPh sb="0" eb="2">
      <t>サギ</t>
    </rPh>
    <phoneticPr fontId="4"/>
  </si>
  <si>
    <t>横領</t>
    <rPh sb="0" eb="2">
      <t>オウリョウ</t>
    </rPh>
    <phoneticPr fontId="4"/>
  </si>
  <si>
    <t>偽造</t>
    <rPh sb="0" eb="2">
      <t>ギゾウ</t>
    </rPh>
    <phoneticPr fontId="4"/>
  </si>
  <si>
    <t>汚職</t>
    <rPh sb="0" eb="2">
      <t>オショク</t>
    </rPh>
    <phoneticPr fontId="4"/>
  </si>
  <si>
    <t>背任</t>
    <rPh sb="0" eb="2">
      <t>ハイニン</t>
    </rPh>
    <phoneticPr fontId="4"/>
  </si>
  <si>
    <t>風俗犯</t>
    <rPh sb="0" eb="2">
      <t>フウゾク</t>
    </rPh>
    <rPh sb="2" eb="3">
      <t>ハン</t>
    </rPh>
    <phoneticPr fontId="4"/>
  </si>
  <si>
    <t>とばく</t>
    <phoneticPr fontId="4"/>
  </si>
  <si>
    <t>わいせつ</t>
    <phoneticPr fontId="4"/>
  </si>
  <si>
    <t>その他</t>
    <rPh sb="2" eb="3">
      <t>タ</t>
    </rPh>
    <phoneticPr fontId="4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</si>
  <si>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4"/>
  </si>
  <si>
    <t>公務執行妨害</t>
    <rPh sb="0" eb="2">
      <t>コウム</t>
    </rPh>
    <rPh sb="2" eb="4">
      <t>シッコウ</t>
    </rPh>
    <rPh sb="4" eb="6">
      <t>ボウガイ</t>
    </rPh>
    <phoneticPr fontId="4"/>
  </si>
  <si>
    <t>住居侵入</t>
    <rPh sb="0" eb="2">
      <t>ジュウキョ</t>
    </rPh>
    <rPh sb="2" eb="4">
      <t>シンニュウ</t>
    </rPh>
    <phoneticPr fontId="4"/>
  </si>
  <si>
    <t>器物破損等</t>
    <rPh sb="0" eb="2">
      <t>キブツ</t>
    </rPh>
    <rPh sb="2" eb="4">
      <t>ハソン</t>
    </rPh>
    <rPh sb="4" eb="5">
      <t>ナド</t>
    </rPh>
    <phoneticPr fontId="4"/>
  </si>
  <si>
    <t>その他</t>
    <rPh sb="0" eb="3">
      <t>ソノタ</t>
    </rPh>
    <phoneticPr fontId="4"/>
  </si>
  <si>
    <t>　資料：警視庁の統計</t>
    <rPh sb="1" eb="3">
      <t>シリョウ</t>
    </rPh>
    <rPh sb="4" eb="7">
      <t>ケイシチョウ</t>
    </rPh>
    <rPh sb="8" eb="10">
      <t>トウケイ</t>
    </rPh>
    <phoneticPr fontId="4"/>
  </si>
  <si>
    <t>-</t>
    <phoneticPr fontId="3"/>
  </si>
  <si>
    <t>　資料：千代田区青少年問題協議会定例会資料</t>
    <rPh sb="1" eb="3">
      <t>シリョウ</t>
    </rPh>
    <rPh sb="4" eb="8">
      <t>チヨダク</t>
    </rPh>
    <rPh sb="8" eb="11">
      <t>セイショウネン</t>
    </rPh>
    <rPh sb="11" eb="13">
      <t>モンダイ</t>
    </rPh>
    <rPh sb="13" eb="16">
      <t>キョウギカイ</t>
    </rPh>
    <rPh sb="16" eb="19">
      <t>テイレイカイ</t>
    </rPh>
    <rPh sb="19" eb="21">
      <t>シリョウ</t>
    </rPh>
    <phoneticPr fontId="4"/>
  </si>
  <si>
    <t>風　俗　犯</t>
  </si>
  <si>
    <t>知　　能　　犯</t>
    <rPh sb="0" eb="7">
      <t>チノウハン</t>
    </rPh>
    <phoneticPr fontId="4"/>
  </si>
  <si>
    <t>自転車盗</t>
    <rPh sb="0" eb="3">
      <t>ジテンシャ</t>
    </rPh>
    <rPh sb="3" eb="4">
      <t>トウナン</t>
    </rPh>
    <phoneticPr fontId="4"/>
  </si>
  <si>
    <t>オートバイ盗</t>
    <rPh sb="5" eb="6">
      <t>ヌス</t>
    </rPh>
    <phoneticPr fontId="4"/>
  </si>
  <si>
    <t>万引</t>
    <rPh sb="0" eb="2">
      <t>マンビ</t>
    </rPh>
    <phoneticPr fontId="4"/>
  </si>
  <si>
    <t>侵入盗</t>
    <rPh sb="0" eb="2">
      <t>シンニュウ</t>
    </rPh>
    <rPh sb="2" eb="3">
      <t>ゴウトウ</t>
    </rPh>
    <phoneticPr fontId="4"/>
  </si>
  <si>
    <t>窃　　　　盗　　　　犯</t>
    <rPh sb="0" eb="11">
      <t>セットウハン</t>
    </rPh>
    <phoneticPr fontId="4"/>
  </si>
  <si>
    <t>凶器準備集合</t>
    <rPh sb="0" eb="2">
      <t>キョウキ</t>
    </rPh>
    <rPh sb="2" eb="4">
      <t>ジュンビ</t>
    </rPh>
    <rPh sb="4" eb="6">
      <t>シュウゴウ</t>
    </rPh>
    <phoneticPr fontId="4"/>
  </si>
  <si>
    <t>粗　　　暴　　　犯</t>
    <rPh sb="0" eb="1">
      <t>ソアク</t>
    </rPh>
    <rPh sb="4" eb="5">
      <t>ボウリョク</t>
    </rPh>
    <rPh sb="8" eb="9">
      <t>ハンザイ</t>
    </rPh>
    <phoneticPr fontId="4"/>
  </si>
  <si>
    <t>強かん</t>
    <rPh sb="0" eb="1">
      <t>ゴウカン</t>
    </rPh>
    <phoneticPr fontId="4"/>
  </si>
  <si>
    <t>凶　　悪　　犯</t>
    <rPh sb="0" eb="7">
      <t>キョウアクハン</t>
    </rPh>
    <phoneticPr fontId="4"/>
  </si>
  <si>
    <t>令和元年</t>
    <rPh sb="0" eb="2">
      <t>レイワ</t>
    </rPh>
    <rPh sb="2" eb="3">
      <t>モト</t>
    </rPh>
    <rPh sb="3" eb="4">
      <t>ネン</t>
    </rPh>
    <phoneticPr fontId="11"/>
  </si>
  <si>
    <t>平成30年</t>
  </si>
  <si>
    <t>８．２　犯罪少年補導状況</t>
    <rPh sb="4" eb="6">
      <t>ハンザイ</t>
    </rPh>
    <rPh sb="6" eb="8">
      <t>ショウネン</t>
    </rPh>
    <rPh sb="8" eb="10">
      <t>ホドウ</t>
    </rPh>
    <rPh sb="10" eb="12">
      <t>ジョウキョウ</t>
    </rPh>
    <phoneticPr fontId="4"/>
  </si>
  <si>
    <t>　資料：警視庁交通年鑑</t>
    <rPh sb="1" eb="3">
      <t>シリョウ</t>
    </rPh>
    <rPh sb="4" eb="7">
      <t>ケイシチョウ</t>
    </rPh>
    <rPh sb="7" eb="9">
      <t>コウツウ</t>
    </rPh>
    <rPh sb="9" eb="11">
      <t>ネンカン</t>
    </rPh>
    <phoneticPr fontId="4"/>
  </si>
  <si>
    <t>80歳以上</t>
    <rPh sb="2" eb="3">
      <t>サイ</t>
    </rPh>
    <rPh sb="3" eb="5">
      <t>イジョウ</t>
    </rPh>
    <phoneticPr fontId="4"/>
  </si>
  <si>
    <t>70歳代</t>
    <rPh sb="2" eb="3">
      <t>サイ</t>
    </rPh>
    <rPh sb="3" eb="4">
      <t>ダイ</t>
    </rPh>
    <phoneticPr fontId="4"/>
  </si>
  <si>
    <t>65～69歳</t>
    <rPh sb="5" eb="6">
      <t>サイ</t>
    </rPh>
    <phoneticPr fontId="4"/>
  </si>
  <si>
    <t>60～64歳</t>
    <rPh sb="5" eb="6">
      <t>サイ</t>
    </rPh>
    <phoneticPr fontId="4"/>
  </si>
  <si>
    <t>50歳代</t>
    <rPh sb="2" eb="3">
      <t>サイ</t>
    </rPh>
    <rPh sb="3" eb="4">
      <t>ダイ</t>
    </rPh>
    <phoneticPr fontId="4"/>
  </si>
  <si>
    <t>40歳代</t>
    <rPh sb="2" eb="3">
      <t>サイ</t>
    </rPh>
    <rPh sb="3" eb="4">
      <t>ダイ</t>
    </rPh>
    <phoneticPr fontId="4"/>
  </si>
  <si>
    <t>30歳代</t>
    <rPh sb="2" eb="3">
      <t>サイ</t>
    </rPh>
    <rPh sb="3" eb="4">
      <t>ダイ</t>
    </rPh>
    <phoneticPr fontId="4"/>
  </si>
  <si>
    <t>25～29歳</t>
    <rPh sb="5" eb="6">
      <t>サイ</t>
    </rPh>
    <phoneticPr fontId="4"/>
  </si>
  <si>
    <t>20～24歳</t>
    <rPh sb="5" eb="6">
      <t>サイ</t>
    </rPh>
    <phoneticPr fontId="4"/>
  </si>
  <si>
    <t>中卒～19歳</t>
    <rPh sb="0" eb="2">
      <t>チュウソツ</t>
    </rPh>
    <rPh sb="5" eb="6">
      <t>サイ</t>
    </rPh>
    <phoneticPr fontId="4"/>
  </si>
  <si>
    <t>中学生</t>
    <rPh sb="0" eb="3">
      <t>チュウガクセイ</t>
    </rPh>
    <phoneticPr fontId="4"/>
  </si>
  <si>
    <t>小学生</t>
    <rPh sb="0" eb="3">
      <t>ショウガクセイ</t>
    </rPh>
    <phoneticPr fontId="4"/>
  </si>
  <si>
    <t>幼児</t>
    <rPh sb="0" eb="2">
      <t>ヨウジジ</t>
    </rPh>
    <phoneticPr fontId="4"/>
  </si>
  <si>
    <t>平成29年</t>
    <phoneticPr fontId="4"/>
  </si>
  <si>
    <t>(各年中）</t>
  </si>
  <si>
    <t>８．３　交通事故件数（死亡・重軽傷）</t>
    <rPh sb="4" eb="8">
      <t>コウツウジコ</t>
    </rPh>
    <rPh sb="8" eb="10">
      <t>ケンスウ</t>
    </rPh>
    <rPh sb="11" eb="13">
      <t>シボウ</t>
    </rPh>
    <rPh sb="14" eb="17">
      <t>ジュウケイショウ</t>
    </rPh>
    <phoneticPr fontId="4"/>
  </si>
  <si>
    <t>年</t>
    <phoneticPr fontId="3"/>
  </si>
  <si>
    <t>令和  元</t>
    <rPh sb="0" eb="2">
      <t>レイワ</t>
    </rPh>
    <rPh sb="4" eb="5">
      <t>モト</t>
    </rPh>
    <phoneticPr fontId="3"/>
  </si>
  <si>
    <t>年</t>
    <rPh sb="0" eb="1">
      <t>ネン</t>
    </rPh>
    <phoneticPr fontId="4"/>
  </si>
  <si>
    <t>平成  29</t>
    <phoneticPr fontId="4"/>
  </si>
  <si>
    <t>年 次</t>
    <phoneticPr fontId="4"/>
  </si>
  <si>
    <t>軽　　傷　　者</t>
    <rPh sb="0" eb="1">
      <t>ケイ</t>
    </rPh>
    <rPh sb="3" eb="4">
      <t>キズ</t>
    </rPh>
    <rPh sb="6" eb="7">
      <t>シャ</t>
    </rPh>
    <phoneticPr fontId="4"/>
  </si>
  <si>
    <t>重　　傷　　者</t>
    <rPh sb="0" eb="7">
      <t>ジュウショウシャ</t>
    </rPh>
    <phoneticPr fontId="4"/>
  </si>
  <si>
    <t>死　　者</t>
    <rPh sb="0" eb="4">
      <t>シボウシャ</t>
    </rPh>
    <phoneticPr fontId="4"/>
  </si>
  <si>
    <t>発　生　件　数</t>
    <rPh sb="0" eb="3">
      <t>ハッセイ</t>
    </rPh>
    <rPh sb="4" eb="7">
      <t>ケンスウ</t>
    </rPh>
    <phoneticPr fontId="4"/>
  </si>
  <si>
    <t>区 分</t>
    <rPh sb="0" eb="3">
      <t>クブン</t>
    </rPh>
    <phoneticPr fontId="4"/>
  </si>
  <si>
    <t>　　　　　　　(各年中）</t>
    <rPh sb="8" eb="9">
      <t>カク</t>
    </rPh>
    <rPh sb="9" eb="10">
      <t>ネン</t>
    </rPh>
    <rPh sb="10" eb="11">
      <t>チュウ</t>
    </rPh>
    <phoneticPr fontId="4"/>
  </si>
  <si>
    <t>８．４　交通事故発生件数及び死傷者数(人身事故）</t>
    <rPh sb="4" eb="8">
      <t>コウツウジコ</t>
    </rPh>
    <rPh sb="8" eb="10">
      <t>ハッセイ</t>
    </rPh>
    <rPh sb="10" eb="12">
      <t>ケンスウ</t>
    </rPh>
    <rPh sb="12" eb="13">
      <t>オヨ</t>
    </rPh>
    <rPh sb="14" eb="17">
      <t>シショウシャ</t>
    </rPh>
    <rPh sb="17" eb="18">
      <t>スウ</t>
    </rPh>
    <rPh sb="19" eb="21">
      <t>ジンシン</t>
    </rPh>
    <rPh sb="21" eb="23">
      <t>ジコ</t>
    </rPh>
    <phoneticPr fontId="4"/>
  </si>
  <si>
    <t>　資料：東京都統計年鑑</t>
    <rPh sb="1" eb="3">
      <t>シリョウ</t>
    </rPh>
    <rPh sb="4" eb="7">
      <t>トウキョウト</t>
    </rPh>
    <rPh sb="7" eb="9">
      <t>トウケイ</t>
    </rPh>
    <rPh sb="9" eb="11">
      <t>ネンカン</t>
    </rPh>
    <phoneticPr fontId="4"/>
  </si>
  <si>
    <t>秋葉原</t>
    <rPh sb="0" eb="3">
      <t>アキハバラ</t>
    </rPh>
    <phoneticPr fontId="4"/>
  </si>
  <si>
    <t>四ッ谷</t>
    <rPh sb="0" eb="3">
      <t>ヨツヤ</t>
    </rPh>
    <phoneticPr fontId="4"/>
  </si>
  <si>
    <t>市ヶ谷</t>
    <rPh sb="0" eb="3">
      <t>イチガヤ</t>
    </rPh>
    <phoneticPr fontId="4"/>
  </si>
  <si>
    <t>飯田橋</t>
    <rPh sb="0" eb="3">
      <t>イイダバシ</t>
    </rPh>
    <phoneticPr fontId="4"/>
  </si>
  <si>
    <t>水道橋</t>
    <rPh sb="0" eb="3">
      <t>スイドウバシ</t>
    </rPh>
    <phoneticPr fontId="4"/>
  </si>
  <si>
    <t>御茶ノ水</t>
    <rPh sb="0" eb="4">
      <t>オチャノミズ</t>
    </rPh>
    <phoneticPr fontId="4"/>
  </si>
  <si>
    <t>神田</t>
    <rPh sb="0" eb="2">
      <t>カンダ</t>
    </rPh>
    <phoneticPr fontId="4"/>
  </si>
  <si>
    <t>有楽町</t>
    <rPh sb="0" eb="3">
      <t>ユウラクチョウ</t>
    </rPh>
    <phoneticPr fontId="4"/>
  </si>
  <si>
    <t>東京</t>
    <rPh sb="0" eb="2">
      <t>トウキョウ</t>
    </rPh>
    <phoneticPr fontId="4"/>
  </si>
  <si>
    <t>普　　通</t>
    <rPh sb="0" eb="4">
      <t>フツウ</t>
    </rPh>
    <phoneticPr fontId="4"/>
  </si>
  <si>
    <t>定　　期</t>
    <rPh sb="0" eb="4">
      <t>テイキ</t>
    </rPh>
    <phoneticPr fontId="4"/>
  </si>
  <si>
    <t>総　　数</t>
    <rPh sb="0" eb="4">
      <t>ソウスウ</t>
    </rPh>
    <phoneticPr fontId="4"/>
  </si>
  <si>
    <t>区　分</t>
  </si>
  <si>
    <t>令　　和　　元　　年　　度</t>
    <rPh sb="0" eb="1">
      <t>レイ</t>
    </rPh>
    <rPh sb="3" eb="4">
      <t>ワ</t>
    </rPh>
    <rPh sb="6" eb="7">
      <t>モト</t>
    </rPh>
    <phoneticPr fontId="3"/>
  </si>
  <si>
    <t>平　　成　　29　　年　　度</t>
    <phoneticPr fontId="4"/>
  </si>
  <si>
    <t>年度・区分</t>
    <rPh sb="0" eb="2">
      <t>ネンド</t>
    </rPh>
    <rPh sb="3" eb="5">
      <t>クブン</t>
    </rPh>
    <phoneticPr fontId="4"/>
  </si>
  <si>
    <t>（単位：千人、各年度中）</t>
    <rPh sb="1" eb="3">
      <t>タンイ</t>
    </rPh>
    <rPh sb="4" eb="6">
      <t>センニン</t>
    </rPh>
    <rPh sb="7" eb="10">
      <t>カクネンド</t>
    </rPh>
    <rPh sb="10" eb="11">
      <t>チュウ</t>
    </rPh>
    <phoneticPr fontId="4"/>
  </si>
  <si>
    <t>８．５　ＪＲの駅別乗車人員</t>
    <rPh sb="7" eb="8">
      <t>エキ</t>
    </rPh>
    <rPh sb="8" eb="9">
      <t>ベツ</t>
    </rPh>
    <rPh sb="9" eb="11">
      <t>ジョウシャ</t>
    </rPh>
    <rPh sb="11" eb="13">
      <t>ジンイン</t>
    </rPh>
    <phoneticPr fontId="4"/>
  </si>
  <si>
    <t>つくば
エクス
プレス</t>
    <phoneticPr fontId="4"/>
  </si>
  <si>
    <t>都営大江戸線</t>
    <rPh sb="0" eb="2">
      <t>トエイ</t>
    </rPh>
    <rPh sb="2" eb="5">
      <t>オオエド</t>
    </rPh>
    <rPh sb="5" eb="6">
      <t>セン</t>
    </rPh>
    <phoneticPr fontId="4"/>
  </si>
  <si>
    <t>岩本町</t>
    <rPh sb="0" eb="3">
      <t>イワモトチョウ</t>
    </rPh>
    <phoneticPr fontId="4"/>
  </si>
  <si>
    <t>小川町</t>
    <rPh sb="0" eb="3">
      <t>オガワチョウ</t>
    </rPh>
    <phoneticPr fontId="4"/>
  </si>
  <si>
    <t>神保町</t>
    <rPh sb="0" eb="3">
      <t>ジンボチョウ</t>
    </rPh>
    <phoneticPr fontId="4"/>
  </si>
  <si>
    <t>九段下</t>
    <rPh sb="0" eb="3">
      <t>クダンシタ</t>
    </rPh>
    <phoneticPr fontId="4"/>
  </si>
  <si>
    <t>都営新宿線</t>
    <rPh sb="0" eb="2">
      <t>トエイ</t>
    </rPh>
    <rPh sb="2" eb="5">
      <t>シンジュクセン</t>
    </rPh>
    <phoneticPr fontId="4"/>
  </si>
  <si>
    <t>大手町</t>
    <rPh sb="0" eb="3">
      <t>オオテマチ</t>
    </rPh>
    <phoneticPr fontId="4"/>
  </si>
  <si>
    <t>日比谷</t>
    <rPh sb="0" eb="3">
      <t>ヒビヤ</t>
    </rPh>
    <phoneticPr fontId="4"/>
  </si>
  <si>
    <t>内幸町</t>
    <rPh sb="0" eb="3">
      <t>ウチサイワイチョウ</t>
    </rPh>
    <phoneticPr fontId="4"/>
  </si>
  <si>
    <t>都営三田線</t>
    <rPh sb="0" eb="2">
      <t>トエイ</t>
    </rPh>
    <rPh sb="2" eb="5">
      <t>ミタセン</t>
    </rPh>
    <phoneticPr fontId="4"/>
  </si>
  <si>
    <t>永田町</t>
    <rPh sb="0" eb="3">
      <t>ナガタチョウ</t>
    </rPh>
    <phoneticPr fontId="4"/>
  </si>
  <si>
    <t>溜池山王</t>
    <rPh sb="0" eb="2">
      <t>タメイケ</t>
    </rPh>
    <rPh sb="2" eb="4">
      <t>サンノウ</t>
    </rPh>
    <phoneticPr fontId="4"/>
  </si>
  <si>
    <t>南北線</t>
    <rPh sb="0" eb="2">
      <t>ナンボク</t>
    </rPh>
    <rPh sb="2" eb="3">
      <t>セン</t>
    </rPh>
    <phoneticPr fontId="4"/>
  </si>
  <si>
    <t>半蔵門</t>
    <rPh sb="0" eb="3">
      <t>ハンゾウモン</t>
    </rPh>
    <phoneticPr fontId="4"/>
  </si>
  <si>
    <t>半蔵門線</t>
    <rPh sb="0" eb="4">
      <t>ハンゾウモンセン</t>
    </rPh>
    <phoneticPr fontId="4"/>
  </si>
  <si>
    <t>桜田門</t>
    <rPh sb="0" eb="3">
      <t>サクラダモン</t>
    </rPh>
    <phoneticPr fontId="4"/>
  </si>
  <si>
    <t>麹町</t>
    <rPh sb="0" eb="2">
      <t>コウジマチ</t>
    </rPh>
    <phoneticPr fontId="4"/>
  </si>
  <si>
    <t>有楽町線</t>
    <rPh sb="0" eb="4">
      <t>ユウラクチョウセン</t>
    </rPh>
    <phoneticPr fontId="4"/>
  </si>
  <si>
    <t>国会議事堂前</t>
    <rPh sb="0" eb="6">
      <t>コッカイギジドウマエ</t>
    </rPh>
    <phoneticPr fontId="4"/>
  </si>
  <si>
    <t>霞ヶ関</t>
    <rPh sb="0" eb="3">
      <t>カスミガセキ</t>
    </rPh>
    <phoneticPr fontId="4"/>
  </si>
  <si>
    <t>二重橋前</t>
    <rPh sb="0" eb="3">
      <t>ニジュウバシ</t>
    </rPh>
    <rPh sb="3" eb="4">
      <t>マエ</t>
    </rPh>
    <phoneticPr fontId="4"/>
  </si>
  <si>
    <t>新御茶ノ水</t>
    <rPh sb="0" eb="5">
      <t>シンオチャノミズ</t>
    </rPh>
    <phoneticPr fontId="4"/>
  </si>
  <si>
    <t>千代田線</t>
    <rPh sb="0" eb="4">
      <t>チヨダセン</t>
    </rPh>
    <phoneticPr fontId="4"/>
  </si>
  <si>
    <t>竹橋</t>
    <rPh sb="0" eb="2">
      <t>タケバシ</t>
    </rPh>
    <phoneticPr fontId="4"/>
  </si>
  <si>
    <t>東西線</t>
    <rPh sb="0" eb="3">
      <t>トウザイセン</t>
    </rPh>
    <phoneticPr fontId="4"/>
  </si>
  <si>
    <t>日比谷線</t>
    <rPh sb="0" eb="4">
      <t>ヒビヤセン</t>
    </rPh>
    <phoneticPr fontId="4"/>
  </si>
  <si>
    <t>赤坂見附</t>
    <rPh sb="0" eb="4">
      <t>アカサカミツケ</t>
    </rPh>
    <phoneticPr fontId="4"/>
  </si>
  <si>
    <t>淡路町</t>
    <rPh sb="0" eb="3">
      <t>アワジチョウ</t>
    </rPh>
    <phoneticPr fontId="4"/>
  </si>
  <si>
    <t>丸ノ内線</t>
    <rPh sb="0" eb="4">
      <t>マルノウチセン</t>
    </rPh>
    <phoneticPr fontId="4"/>
  </si>
  <si>
    <t>末広町</t>
    <rPh sb="0" eb="3">
      <t>スエヒロチョウ</t>
    </rPh>
    <phoneticPr fontId="4"/>
  </si>
  <si>
    <t>銀座線</t>
    <rPh sb="0" eb="3">
      <t>ギンザセン</t>
    </rPh>
    <phoneticPr fontId="4"/>
  </si>
  <si>
    <t>令和元年度</t>
    <rPh sb="0" eb="4">
      <t>レイワモトネン</t>
    </rPh>
    <rPh sb="4" eb="5">
      <t>ド</t>
    </rPh>
    <phoneticPr fontId="3"/>
  </si>
  <si>
    <t>平成29年度</t>
    <phoneticPr fontId="4"/>
  </si>
  <si>
    <t>年度・区分</t>
    <rPh sb="0" eb="1">
      <t>ネンクブン</t>
    </rPh>
    <rPh sb="1" eb="2">
      <t>ド</t>
    </rPh>
    <rPh sb="3" eb="5">
      <t>クブン</t>
    </rPh>
    <phoneticPr fontId="4"/>
  </si>
  <si>
    <t>（単位：千人、各年度中）</t>
    <rPh sb="1" eb="3">
      <t>タンイ</t>
    </rPh>
    <rPh sb="4" eb="6">
      <t>センニン</t>
    </rPh>
    <rPh sb="7" eb="8">
      <t>カク</t>
    </rPh>
    <rPh sb="8" eb="10">
      <t>ネンド</t>
    </rPh>
    <rPh sb="10" eb="11">
      <t>チュウ</t>
    </rPh>
    <phoneticPr fontId="4"/>
  </si>
  <si>
    <t>８．６　地下鉄等駅別乗車人員</t>
    <rPh sb="4" eb="7">
      <t>チカテツ</t>
    </rPh>
    <rPh sb="7" eb="8">
      <t>トウ</t>
    </rPh>
    <rPh sb="8" eb="9">
      <t>エキ</t>
    </rPh>
    <rPh sb="9" eb="10">
      <t>ベツ</t>
    </rPh>
    <rPh sb="10" eb="12">
      <t>ジョウシャ</t>
    </rPh>
    <rPh sb="12" eb="14">
      <t>ジンイン</t>
    </rPh>
    <phoneticPr fontId="4"/>
  </si>
  <si>
    <t>　　　　　　　（注）令和元年の桜田門の自転車交通量調査日は11月21日</t>
    <rPh sb="10" eb="12">
      <t>レイワ</t>
    </rPh>
    <rPh sb="12" eb="13">
      <t>モト</t>
    </rPh>
    <rPh sb="15" eb="18">
      <t>サクラダモン</t>
    </rPh>
    <rPh sb="19" eb="22">
      <t>ジテンシャ</t>
    </rPh>
    <rPh sb="22" eb="24">
      <t>コウツウ</t>
    </rPh>
    <rPh sb="24" eb="25">
      <t>リョウ</t>
    </rPh>
    <phoneticPr fontId="4"/>
  </si>
  <si>
    <t>　　　　　　　（注）平成29年の神保町調査日は11月９日</t>
    <phoneticPr fontId="4"/>
  </si>
  <si>
    <t xml:space="preserve">　　　　　　　（注）当該日の午前７時～午後７時の数値    </t>
    <phoneticPr fontId="4"/>
  </si>
  <si>
    <t>　資料：交通量統計表</t>
    <phoneticPr fontId="4"/>
  </si>
  <si>
    <t xml:space="preserve">- </t>
  </si>
  <si>
    <t>自転車</t>
    <rPh sb="0" eb="3">
      <t>ジテンシャ</t>
    </rPh>
    <phoneticPr fontId="4"/>
  </si>
  <si>
    <t>全車計</t>
    <rPh sb="0" eb="2">
      <t>ゼンシャ</t>
    </rPh>
    <rPh sb="2" eb="3">
      <t>ケイ</t>
    </rPh>
    <phoneticPr fontId="4"/>
  </si>
  <si>
    <t>二輪車</t>
    <rPh sb="0" eb="3">
      <t>ニリンシャ</t>
    </rPh>
    <phoneticPr fontId="4"/>
  </si>
  <si>
    <t>四輪計</t>
    <rPh sb="0" eb="2">
      <t>ヨンリン</t>
    </rPh>
    <rPh sb="2" eb="3">
      <t>ケイ</t>
    </rPh>
    <phoneticPr fontId="4"/>
  </si>
  <si>
    <t>令和2年
11月25日</t>
    <rPh sb="0" eb="2">
      <t>レイワ</t>
    </rPh>
    <rPh sb="3" eb="4">
      <t>ネン</t>
    </rPh>
    <rPh sb="7" eb="8">
      <t>ガツ</t>
    </rPh>
    <phoneticPr fontId="3"/>
  </si>
  <si>
    <t>令和元年
11月12日</t>
    <rPh sb="0" eb="2">
      <t>レイワ</t>
    </rPh>
    <rPh sb="2" eb="3">
      <t>モト</t>
    </rPh>
    <rPh sb="3" eb="4">
      <t>ネン</t>
    </rPh>
    <rPh sb="7" eb="8">
      <t>ガツ</t>
    </rPh>
    <rPh sb="10" eb="11">
      <t>ニチ</t>
    </rPh>
    <phoneticPr fontId="3"/>
  </si>
  <si>
    <t xml:space="preserve">   </t>
    <phoneticPr fontId="4"/>
  </si>
  <si>
    <t>自転車</t>
    <phoneticPr fontId="4"/>
  </si>
  <si>
    <t>全車計</t>
  </si>
  <si>
    <t>二輪車</t>
  </si>
  <si>
    <t>四輪計</t>
  </si>
  <si>
    <t>平成30年
10月23日</t>
    <rPh sb="0" eb="2">
      <t>ヘイセイ</t>
    </rPh>
    <rPh sb="4" eb="5">
      <t>ネン</t>
    </rPh>
    <rPh sb="8" eb="9">
      <t>ガツ</t>
    </rPh>
    <rPh sb="11" eb="12">
      <t>ニチ</t>
    </rPh>
    <phoneticPr fontId="4"/>
  </si>
  <si>
    <t>平成29年
10月31日</t>
    <rPh sb="0" eb="2">
      <t>ヘイセイ</t>
    </rPh>
    <rPh sb="4" eb="5">
      <t>ネン</t>
    </rPh>
    <rPh sb="8" eb="9">
      <t>ガツ</t>
    </rPh>
    <rPh sb="11" eb="12">
      <t>ニチ</t>
    </rPh>
    <phoneticPr fontId="4"/>
  </si>
  <si>
    <t>調査日・区分</t>
    <rPh sb="0" eb="2">
      <t>チョウサ</t>
    </rPh>
    <rPh sb="2" eb="3">
      <t>ニチ</t>
    </rPh>
    <rPh sb="4" eb="6">
      <t>クブン</t>
    </rPh>
    <phoneticPr fontId="4"/>
  </si>
  <si>
    <t>神保町</t>
    <rPh sb="0" eb="3">
      <t>ジンボウチョウ</t>
    </rPh>
    <phoneticPr fontId="4"/>
  </si>
  <si>
    <t>大手門</t>
    <rPh sb="0" eb="3">
      <t>オオテモン</t>
    </rPh>
    <phoneticPr fontId="4"/>
  </si>
  <si>
    <t>三宅坂</t>
    <rPh sb="0" eb="2">
      <t>ミヤケ</t>
    </rPh>
    <rPh sb="2" eb="3">
      <t>ザカ</t>
    </rPh>
    <phoneticPr fontId="4"/>
  </si>
  <si>
    <t>昌平橋</t>
    <rPh sb="0" eb="2">
      <t>ショウヘイ</t>
    </rPh>
    <rPh sb="2" eb="3">
      <t>ハシ</t>
    </rPh>
    <phoneticPr fontId="4"/>
  </si>
  <si>
    <t>（単位：台）</t>
    <rPh sb="1" eb="3">
      <t>タンイ</t>
    </rPh>
    <rPh sb="4" eb="5">
      <t>ダイ</t>
    </rPh>
    <phoneticPr fontId="4"/>
  </si>
  <si>
    <t>８．７　主要交差点自動車交通量</t>
    <rPh sb="4" eb="6">
      <t>シュヨウ</t>
    </rPh>
    <rPh sb="6" eb="9">
      <t>コウサテン</t>
    </rPh>
    <rPh sb="9" eb="12">
      <t>ジドウシャ</t>
    </rPh>
    <rPh sb="12" eb="15">
      <t>コウツウリョウ</t>
    </rPh>
    <phoneticPr fontId="4"/>
  </si>
  <si>
    <t>収容台数</t>
  </si>
  <si>
    <t>駐車場数</t>
  </si>
  <si>
    <t>有料駐車場</t>
  </si>
  <si>
    <t>小型二輪車</t>
  </si>
  <si>
    <t>大型特殊車</t>
  </si>
  <si>
    <t>特種用途車</t>
  </si>
  <si>
    <t>乗合自動車</t>
  </si>
  <si>
    <t>小型車</t>
  </si>
  <si>
    <t>普通車</t>
  </si>
  <si>
    <t>計</t>
  </si>
  <si>
    <t>乗用車</t>
    <phoneticPr fontId="4"/>
  </si>
  <si>
    <t>被けん引車</t>
    <phoneticPr fontId="4"/>
  </si>
  <si>
    <t>貨物自動車</t>
    <phoneticPr fontId="4"/>
  </si>
  <si>
    <t>総数</t>
  </si>
  <si>
    <t>登録自動車</t>
    <phoneticPr fontId="4"/>
  </si>
  <si>
    <t>年 度</t>
    <rPh sb="0" eb="1">
      <t>ネン</t>
    </rPh>
    <rPh sb="2" eb="3">
      <t>ド</t>
    </rPh>
    <phoneticPr fontId="4"/>
  </si>
  <si>
    <t>（各年度末現在）</t>
    <phoneticPr fontId="4"/>
  </si>
  <si>
    <t>８．８　登録自動車台数、有料駐車場数</t>
    <rPh sb="4" eb="6">
      <t>トウロク</t>
    </rPh>
    <rPh sb="6" eb="9">
      <t>ジドウシャ</t>
    </rPh>
    <rPh sb="9" eb="11">
      <t>ダイスウ</t>
    </rPh>
    <rPh sb="12" eb="14">
      <t>ユウリョウ</t>
    </rPh>
    <rPh sb="14" eb="17">
      <t>チュウシャジョウ</t>
    </rPh>
    <rPh sb="17" eb="18">
      <t>スウ</t>
    </rPh>
    <phoneticPr fontId="4"/>
  </si>
  <si>
    <t>　　　　　　　　　　　　　　（注）東京駅周辺は令和2年度より放置禁止区域に指定</t>
    <rPh sb="17" eb="20">
      <t>トウキョウエキ</t>
    </rPh>
    <rPh sb="20" eb="22">
      <t>シュウヘン</t>
    </rPh>
    <rPh sb="23" eb="25">
      <t>レイワ</t>
    </rPh>
    <rPh sb="26" eb="27">
      <t>ネン</t>
    </rPh>
    <rPh sb="27" eb="28">
      <t>ド</t>
    </rPh>
    <rPh sb="30" eb="32">
      <t>ホウチ</t>
    </rPh>
    <rPh sb="32" eb="34">
      <t>キンシ</t>
    </rPh>
    <rPh sb="34" eb="36">
      <t>クイキ</t>
    </rPh>
    <rPh sb="37" eb="39">
      <t>シテイ</t>
    </rPh>
    <phoneticPr fontId="4"/>
  </si>
  <si>
    <t>　　　　　　　　　　　　　　（注）第１種原動機付自転車（５０cc以下）も含む</t>
    <rPh sb="17" eb="18">
      <t>ダイ</t>
    </rPh>
    <rPh sb="19" eb="20">
      <t>シュ</t>
    </rPh>
    <rPh sb="20" eb="23">
      <t>ゲンドウキ</t>
    </rPh>
    <rPh sb="23" eb="24">
      <t>ツキ</t>
    </rPh>
    <rPh sb="24" eb="26">
      <t>ジテン</t>
    </rPh>
    <rPh sb="26" eb="27">
      <t>シャ</t>
    </rPh>
    <rPh sb="32" eb="34">
      <t>イカ</t>
    </rPh>
    <rPh sb="36" eb="37">
      <t>フク</t>
    </rPh>
    <phoneticPr fontId="4"/>
  </si>
  <si>
    <t>　　　　　　　　　　　　　　（注）各駅周辺については、放置禁止区域内の撤去台数</t>
    <phoneticPr fontId="4"/>
  </si>
  <si>
    <t>　資料：環境まちづくり部環境まちづくり総務課　　　　　</t>
    <rPh sb="1" eb="3">
      <t>シリョウ</t>
    </rPh>
    <rPh sb="4" eb="6">
      <t>カンキョウ</t>
    </rPh>
    <rPh sb="11" eb="12">
      <t>ブ</t>
    </rPh>
    <rPh sb="12" eb="14">
      <t>カンキョウ</t>
    </rPh>
    <rPh sb="19" eb="21">
      <t>ソウム</t>
    </rPh>
    <rPh sb="21" eb="22">
      <t>カ</t>
    </rPh>
    <phoneticPr fontId="4"/>
  </si>
  <si>
    <t>　資料：地域振興部安全生活課　　　　　　　　</t>
    <rPh sb="1" eb="3">
      <t>シリョウ</t>
    </rPh>
    <rPh sb="4" eb="6">
      <t>チイキ</t>
    </rPh>
    <rPh sb="6" eb="8">
      <t>シンコウ</t>
    </rPh>
    <rPh sb="8" eb="9">
      <t>ブ</t>
    </rPh>
    <rPh sb="9" eb="11">
      <t>アンゼン</t>
    </rPh>
    <rPh sb="11" eb="13">
      <t>セイカツ</t>
    </rPh>
    <rPh sb="13" eb="14">
      <t>カ</t>
    </rPh>
    <phoneticPr fontId="4"/>
  </si>
  <si>
    <t xml:space="preserve"> 年 度</t>
    <phoneticPr fontId="3"/>
  </si>
  <si>
    <t>元</t>
    <rPh sb="0" eb="1">
      <t>モト</t>
    </rPh>
    <phoneticPr fontId="3"/>
  </si>
  <si>
    <t xml:space="preserve"> 年 度</t>
    <phoneticPr fontId="4"/>
  </si>
  <si>
    <t>放置禁止区域外</t>
    <rPh sb="0" eb="2">
      <t>ホウチ</t>
    </rPh>
    <rPh sb="2" eb="4">
      <t>キンシ</t>
    </rPh>
    <rPh sb="4" eb="7">
      <t>クイキガイ</t>
    </rPh>
    <phoneticPr fontId="4"/>
  </si>
  <si>
    <t>有楽町駅
東京駅周辺</t>
    <rPh sb="0" eb="4">
      <t>ユウラクチョウエキ</t>
    </rPh>
    <rPh sb="5" eb="8">
      <t>トウキョウエキ</t>
    </rPh>
    <rPh sb="8" eb="10">
      <t>シュウヘン</t>
    </rPh>
    <phoneticPr fontId="4"/>
  </si>
  <si>
    <t>大手町駅周辺</t>
    <rPh sb="0" eb="3">
      <t>オオテマチ</t>
    </rPh>
    <rPh sb="3" eb="4">
      <t>エキ</t>
    </rPh>
    <phoneticPr fontId="4"/>
  </si>
  <si>
    <t>四ッ谷駅周辺</t>
  </si>
  <si>
    <t>市ヶ谷駅周辺</t>
  </si>
  <si>
    <t>飯田橋駅周辺</t>
  </si>
  <si>
    <t>放置禁止区域外</t>
    <rPh sb="0" eb="2">
      <t>ホウチ</t>
    </rPh>
    <rPh sb="2" eb="4">
      <t>キンシ</t>
    </rPh>
    <rPh sb="4" eb="6">
      <t>クイキ</t>
    </rPh>
    <rPh sb="6" eb="7">
      <t>ガイ</t>
    </rPh>
    <phoneticPr fontId="4"/>
  </si>
  <si>
    <t>有楽町駅・東京駅</t>
    <rPh sb="0" eb="4">
      <t>ユウラクチョウエキ</t>
    </rPh>
    <rPh sb="5" eb="7">
      <t>トウキョウ</t>
    </rPh>
    <rPh sb="7" eb="8">
      <t>エキ</t>
    </rPh>
    <phoneticPr fontId="4"/>
  </si>
  <si>
    <t>大手町駅</t>
    <rPh sb="0" eb="3">
      <t>オオテマチ</t>
    </rPh>
    <rPh sb="3" eb="4">
      <t>エキ</t>
    </rPh>
    <phoneticPr fontId="4"/>
  </si>
  <si>
    <t>四ッ谷駅</t>
    <phoneticPr fontId="4"/>
  </si>
  <si>
    <t>市ヶ谷駅</t>
    <rPh sb="0" eb="3">
      <t>イチガヤ</t>
    </rPh>
    <rPh sb="3" eb="4">
      <t>エキ</t>
    </rPh>
    <phoneticPr fontId="4"/>
  </si>
  <si>
    <t>飯田橋駅</t>
    <rPh sb="0" eb="3">
      <t>イイダバシ</t>
    </rPh>
    <rPh sb="3" eb="4">
      <t>エキ</t>
    </rPh>
    <phoneticPr fontId="4"/>
  </si>
  <si>
    <t>九段下駅</t>
    <rPh sb="0" eb="3">
      <t>クダンシタ</t>
    </rPh>
    <rPh sb="3" eb="4">
      <t>エキ</t>
    </rPh>
    <phoneticPr fontId="4"/>
  </si>
  <si>
    <t>水道橋駅</t>
    <rPh sb="0" eb="3">
      <t>スイドウバシ</t>
    </rPh>
    <rPh sb="3" eb="4">
      <t>エキ</t>
    </rPh>
    <phoneticPr fontId="4"/>
  </si>
  <si>
    <t>御茶ノ水駅</t>
    <rPh sb="0" eb="2">
      <t>オチャ</t>
    </rPh>
    <rPh sb="3" eb="4">
      <t>ミズ</t>
    </rPh>
    <rPh sb="4" eb="5">
      <t>エキ</t>
    </rPh>
    <phoneticPr fontId="4"/>
  </si>
  <si>
    <t>神田駅</t>
    <rPh sb="0" eb="2">
      <t>カンダ</t>
    </rPh>
    <rPh sb="2" eb="3">
      <t>エキ</t>
    </rPh>
    <phoneticPr fontId="4"/>
  </si>
  <si>
    <t>秋葉原駅・岩本町駅</t>
    <rPh sb="0" eb="3">
      <t>アキハバラ</t>
    </rPh>
    <rPh sb="3" eb="4">
      <t>エキ</t>
    </rPh>
    <phoneticPr fontId="4"/>
  </si>
  <si>
    <t>九段下駅周辺</t>
  </si>
  <si>
    <t>水道橋駅周辺</t>
    <rPh sb="0" eb="3">
      <t>スイドウバシ</t>
    </rPh>
    <rPh sb="3" eb="6">
      <t>エキシュウヘン</t>
    </rPh>
    <phoneticPr fontId="4"/>
  </si>
  <si>
    <t>御茶ノ水駅周辺</t>
    <rPh sb="0" eb="2">
      <t>オチャ</t>
    </rPh>
    <rPh sb="3" eb="4">
      <t>ミズ</t>
    </rPh>
    <rPh sb="4" eb="7">
      <t>エキシュウヘン</t>
    </rPh>
    <phoneticPr fontId="4"/>
  </si>
  <si>
    <t>神田駅周辺</t>
    <rPh sb="0" eb="2">
      <t>カンダ</t>
    </rPh>
    <rPh sb="2" eb="5">
      <t>エキシュウヘン</t>
    </rPh>
    <phoneticPr fontId="4"/>
  </si>
  <si>
    <t>秋葉原駅
岩本町駅周辺</t>
    <rPh sb="0" eb="3">
      <t>アキハバラ</t>
    </rPh>
    <rPh sb="3" eb="4">
      <t>エキ</t>
    </rPh>
    <rPh sb="5" eb="9">
      <t>イワモトチョウエキ</t>
    </rPh>
    <rPh sb="9" eb="11">
      <t>シュウヘン</t>
    </rPh>
    <phoneticPr fontId="4"/>
  </si>
  <si>
    <t>(各年度末現在）</t>
    <rPh sb="1" eb="2">
      <t>カク</t>
    </rPh>
    <rPh sb="2" eb="5">
      <t>ネンドマツ</t>
    </rPh>
    <rPh sb="5" eb="7">
      <t>ゲンザイ</t>
    </rPh>
    <phoneticPr fontId="4"/>
  </si>
  <si>
    <t>グラフ用</t>
    <rPh sb="3" eb="4">
      <t>ヨウ</t>
    </rPh>
    <phoneticPr fontId="4"/>
  </si>
  <si>
    <t>８．９　放置自転車の撤去台数</t>
    <rPh sb="4" eb="6">
      <t>ホウチ</t>
    </rPh>
    <rPh sb="6" eb="9">
      <t>ジテンシャ</t>
    </rPh>
    <rPh sb="10" eb="12">
      <t>テッキョ</t>
    </rPh>
    <rPh sb="12" eb="14">
      <t>ダイスウ</t>
    </rPh>
    <phoneticPr fontId="4"/>
  </si>
  <si>
    <t>23区計（元年度）</t>
    <rPh sb="5" eb="6">
      <t>モト</t>
    </rPh>
    <rPh sb="6" eb="7">
      <t>ネン</t>
    </rPh>
    <rPh sb="7" eb="8">
      <t>ド</t>
    </rPh>
    <phoneticPr fontId="4"/>
  </si>
  <si>
    <t>年度</t>
    <phoneticPr fontId="3"/>
  </si>
  <si>
    <t>簡易郵便局</t>
    <rPh sb="0" eb="2">
      <t>カンイ</t>
    </rPh>
    <rPh sb="2" eb="5">
      <t>ユウビンキョク</t>
    </rPh>
    <phoneticPr fontId="4"/>
  </si>
  <si>
    <t>郵便局（直営）</t>
    <rPh sb="0" eb="2">
      <t>ユウビン</t>
    </rPh>
    <rPh sb="2" eb="3">
      <t>キョク</t>
    </rPh>
    <rPh sb="4" eb="6">
      <t>チョクエイ</t>
    </rPh>
    <phoneticPr fontId="4"/>
  </si>
  <si>
    <t>年度・区分</t>
    <phoneticPr fontId="4"/>
  </si>
  <si>
    <t>郵便切手類
販売所</t>
    <rPh sb="0" eb="2">
      <t>ユウビン</t>
    </rPh>
    <rPh sb="2" eb="4">
      <t>キッテ</t>
    </rPh>
    <rPh sb="4" eb="5">
      <t>ルイ</t>
    </rPh>
    <rPh sb="6" eb="9">
      <t>ハンバイジョ</t>
    </rPh>
    <phoneticPr fontId="4"/>
  </si>
  <si>
    <t>郵便差出箱</t>
    <rPh sb="0" eb="2">
      <t>ユウビン</t>
    </rPh>
    <rPh sb="2" eb="3">
      <t>サ</t>
    </rPh>
    <rPh sb="3" eb="4">
      <t>デ</t>
    </rPh>
    <rPh sb="4" eb="5">
      <t>ハコ</t>
    </rPh>
    <phoneticPr fontId="4"/>
  </si>
  <si>
    <t>郵                 便                  局</t>
    <rPh sb="0" eb="38">
      <t>ユウビンキョク</t>
    </rPh>
    <phoneticPr fontId="4"/>
  </si>
  <si>
    <t>区 分</t>
    <phoneticPr fontId="3"/>
  </si>
  <si>
    <t>（各年度末現在）</t>
    <rPh sb="1" eb="2">
      <t>カク</t>
    </rPh>
    <rPh sb="2" eb="3">
      <t>ネン</t>
    </rPh>
    <rPh sb="3" eb="5">
      <t>ドマツ</t>
    </rPh>
    <rPh sb="5" eb="7">
      <t>ゲンザイ</t>
    </rPh>
    <phoneticPr fontId="4"/>
  </si>
  <si>
    <t>８．10　郵便局数</t>
    <rPh sb="5" eb="8">
      <t>ユウビンキョク</t>
    </rPh>
    <rPh sb="8" eb="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</si>
</sst>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??"/>
    <numFmt numFmtId="178" formatCode="[$-411]ggge&quot;年&quot;m&quot;月&quot;d&quot;日&quot;;@"/>
    <numFmt numFmtId="179" formatCode="???"/>
    <numFmt numFmtId="180" formatCode="&quot;令和  &quot;@"/>
    <numFmt numFmtId="181" formatCode="&quot;平成  &quot;#"/>
    <numFmt numFmtId="182" formatCode="&quot;令和&quot;#&quot;年度&quot;"/>
    <numFmt numFmtId="183" formatCode="?,???"/>
    <numFmt numFmtId="184" formatCode="&quot;令和&quot;@&quot;年度&quot;"/>
    <numFmt numFmtId="185" formatCode="&quot;平成&quot;#&quot;年度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</font>
    <font>
      <sz val="10"/>
      <name val="ＭＳ ゴシック"/>
      <family val="3"/>
      <charset val="128"/>
    </font>
    <font>
      <sz val="8"/>
      <color indexed="12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trike/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BDD7EE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57"/>
      </left>
      <right/>
      <top/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 style="medium">
        <color indexed="8"/>
      </top>
      <bottom/>
      <diagonal/>
    </border>
    <border>
      <left style="thin">
        <color indexed="57"/>
      </left>
      <right style="thin">
        <color indexed="57"/>
      </right>
      <top style="medium">
        <color indexed="8"/>
      </top>
      <bottom/>
      <diagonal/>
    </border>
    <border>
      <left/>
      <right style="thin">
        <color indexed="57"/>
      </right>
      <top style="medium">
        <color indexed="8"/>
      </top>
      <bottom/>
      <diagonal/>
    </border>
    <border>
      <left style="thin">
        <color indexed="5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57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7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1" fillId="0" borderId="0" applyFont="0" applyFill="0" applyBorder="0" applyAlignment="0" applyProtection="0"/>
  </cellStyleXfs>
  <cellXfs count="359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textRotation="255"/>
    </xf>
    <xf numFmtId="0" fontId="6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right" vertical="center" indent="3"/>
    </xf>
    <xf numFmtId="0" fontId="5" fillId="0" borderId="0" xfId="1" applyFont="1" applyAlignment="1">
      <alignment horizontal="distributed" vertical="center"/>
    </xf>
    <xf numFmtId="38" fontId="5" fillId="0" borderId="4" xfId="1" applyNumberFormat="1" applyFont="1" applyBorder="1" applyAlignment="1">
      <alignment horizontal="right" vertical="center" indent="3"/>
    </xf>
    <xf numFmtId="38" fontId="9" fillId="0" borderId="9" xfId="2" applyNumberFormat="1" applyFont="1" applyBorder="1" applyAlignment="1">
      <alignment horizontal="right" vertical="center" indent="3"/>
    </xf>
    <xf numFmtId="0" fontId="5" fillId="0" borderId="0" xfId="1" applyFont="1" applyAlignment="1">
      <alignment horizontal="distributed" vertical="top" wrapText="1"/>
    </xf>
    <xf numFmtId="0" fontId="5" fillId="0" borderId="10" xfId="1" applyFont="1" applyBorder="1" applyAlignment="1">
      <alignment vertical="center"/>
    </xf>
    <xf numFmtId="0" fontId="5" fillId="0" borderId="10" xfId="1" applyFont="1" applyBorder="1" applyAlignment="1">
      <alignment horizontal="distributed" vertical="center"/>
    </xf>
    <xf numFmtId="38" fontId="5" fillId="0" borderId="11" xfId="1" applyNumberFormat="1" applyFont="1" applyBorder="1" applyAlignment="1">
      <alignment horizontal="right" vertical="center" indent="3"/>
    </xf>
    <xf numFmtId="0" fontId="6" fillId="0" borderId="0" xfId="1" applyFont="1" applyAlignment="1">
      <alignment horizontal="left" vertical="center"/>
    </xf>
    <xf numFmtId="38" fontId="6" fillId="0" borderId="6" xfId="1" applyNumberFormat="1" applyFont="1" applyBorder="1" applyAlignment="1">
      <alignment horizontal="right" vertical="center" indent="3"/>
    </xf>
    <xf numFmtId="38" fontId="6" fillId="0" borderId="0" xfId="1" applyNumberFormat="1" applyFont="1" applyAlignment="1">
      <alignment horizontal="right" vertical="center" indent="3"/>
    </xf>
    <xf numFmtId="38" fontId="6" fillId="0" borderId="10" xfId="1" applyNumberFormat="1" applyFont="1" applyBorder="1" applyAlignment="1">
      <alignment horizontal="right" vertical="center" indent="3"/>
    </xf>
    <xf numFmtId="38" fontId="7" fillId="2" borderId="8" xfId="1" applyNumberFormat="1" applyFont="1" applyFill="1" applyBorder="1" applyAlignment="1">
      <alignment horizontal="right" vertical="center" indent="3"/>
    </xf>
    <xf numFmtId="38" fontId="7" fillId="2" borderId="5" xfId="1" applyNumberFormat="1" applyFont="1" applyFill="1" applyBorder="1" applyAlignment="1">
      <alignment horizontal="right" vertical="center" indent="3"/>
    </xf>
    <xf numFmtId="38" fontId="7" fillId="2" borderId="12" xfId="1" applyNumberFormat="1" applyFont="1" applyFill="1" applyBorder="1" applyAlignment="1">
      <alignment horizontal="right" vertical="center" indent="3"/>
    </xf>
    <xf numFmtId="38" fontId="6" fillId="2" borderId="5" xfId="2" applyNumberFormat="1" applyFont="1" applyFill="1" applyBorder="1" applyAlignment="1">
      <alignment horizontal="right" vertical="center" indent="3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38" fontId="9" fillId="0" borderId="11" xfId="1" applyNumberFormat="1" applyFont="1" applyBorder="1" applyAlignment="1">
      <alignment horizontal="right" vertical="center" indent="3"/>
    </xf>
    <xf numFmtId="0" fontId="9" fillId="0" borderId="10" xfId="1" applyFont="1" applyBorder="1" applyAlignment="1">
      <alignment horizontal="center" vertical="center"/>
    </xf>
    <xf numFmtId="38" fontId="9" fillId="0" borderId="4" xfId="1" applyNumberFormat="1" applyFont="1" applyBorder="1" applyAlignment="1">
      <alignment horizontal="right" vertical="center" indent="3"/>
    </xf>
    <xf numFmtId="0" fontId="9" fillId="0" borderId="0" xfId="1" applyFont="1" applyAlignment="1">
      <alignment horizontal="distributed" vertical="distributed"/>
    </xf>
    <xf numFmtId="0" fontId="9" fillId="0" borderId="0" xfId="1" applyFont="1" applyAlignment="1">
      <alignment horizontal="distributed" vertical="center"/>
    </xf>
    <xf numFmtId="38" fontId="6" fillId="0" borderId="0" xfId="1" applyNumberFormat="1" applyFont="1" applyAlignment="1">
      <alignment horizontal="center" vertical="center"/>
    </xf>
    <xf numFmtId="38" fontId="9" fillId="0" borderId="7" xfId="1" applyNumberFormat="1" applyFont="1" applyBorder="1" applyAlignment="1">
      <alignment horizontal="right" vertical="center" indent="3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textRotation="255"/>
    </xf>
    <xf numFmtId="0" fontId="9" fillId="0" borderId="0" xfId="1" applyFont="1" applyAlignment="1">
      <alignment horizontal="center" vertical="center" textRotation="255"/>
    </xf>
    <xf numFmtId="0" fontId="12" fillId="0" borderId="0" xfId="1" applyFont="1" applyAlignment="1">
      <alignment vertical="top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38" fontId="7" fillId="3" borderId="13" xfId="1" applyNumberFormat="1" applyFont="1" applyFill="1" applyBorder="1" applyAlignment="1">
      <alignment horizontal="right" vertical="center" indent="3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38" fontId="7" fillId="3" borderId="0" xfId="1" applyNumberFormat="1" applyFont="1" applyFill="1" applyBorder="1" applyAlignment="1">
      <alignment horizontal="right" vertical="center" indent="3"/>
    </xf>
    <xf numFmtId="38" fontId="5" fillId="0" borderId="4" xfId="1" applyNumberFormat="1" applyFont="1" applyFill="1" applyBorder="1" applyAlignment="1">
      <alignment horizontal="right" vertical="center" indent="3"/>
    </xf>
    <xf numFmtId="0" fontId="5" fillId="0" borderId="0" xfId="1" applyFont="1" applyFill="1" applyBorder="1" applyAlignment="1">
      <alignment horizontal="distributed" vertical="center"/>
    </xf>
    <xf numFmtId="38" fontId="7" fillId="3" borderId="6" xfId="1" applyNumberFormat="1" applyFont="1" applyFill="1" applyBorder="1" applyAlignment="1">
      <alignment horizontal="right" vertical="center" indent="3"/>
    </xf>
    <xf numFmtId="38" fontId="5" fillId="0" borderId="7" xfId="1" applyNumberFormat="1" applyFont="1" applyFill="1" applyBorder="1" applyAlignment="1">
      <alignment horizontal="right" vertical="center" indent="3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top"/>
    </xf>
    <xf numFmtId="176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vertical="top"/>
    </xf>
    <xf numFmtId="0" fontId="7" fillId="0" borderId="0" xfId="1" applyFont="1" applyAlignment="1">
      <alignment horizontal="center" vertical="center"/>
    </xf>
    <xf numFmtId="176" fontId="7" fillId="2" borderId="10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176" fontId="7" fillId="2" borderId="4" xfId="1" applyNumberFormat="1" applyFont="1" applyFill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176" fontId="7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top"/>
    </xf>
    <xf numFmtId="176" fontId="7" fillId="4" borderId="0" xfId="1" applyNumberFormat="1" applyFont="1" applyFill="1" applyAlignment="1">
      <alignment horizontal="right" vertical="center"/>
    </xf>
    <xf numFmtId="176" fontId="14" fillId="2" borderId="26" xfId="1" applyNumberFormat="1" applyFont="1" applyFill="1" applyBorder="1" applyAlignment="1">
      <alignment horizontal="right" vertical="center"/>
    </xf>
    <xf numFmtId="176" fontId="14" fillId="2" borderId="11" xfId="1" applyNumberFormat="1" applyFont="1" applyFill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176" fontId="14" fillId="2" borderId="0" xfId="1" applyNumberFormat="1" applyFont="1" applyFill="1" applyAlignment="1">
      <alignment horizontal="right" vertical="center"/>
    </xf>
    <xf numFmtId="176" fontId="14" fillId="2" borderId="4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distributed" textRotation="255"/>
    </xf>
    <xf numFmtId="0" fontId="6" fillId="0" borderId="28" xfId="1" applyFont="1" applyBorder="1" applyAlignment="1">
      <alignment horizontal="center" vertical="distributed" textRotation="255"/>
    </xf>
    <xf numFmtId="0" fontId="6" fillId="0" borderId="0" xfId="1" applyFont="1" applyAlignment="1">
      <alignment horizontal="center" vertical="center" wrapText="1"/>
    </xf>
    <xf numFmtId="176" fontId="14" fillId="2" borderId="29" xfId="1" applyNumberFormat="1" applyFont="1" applyFill="1" applyBorder="1" applyAlignment="1">
      <alignment horizontal="right" vertical="center"/>
    </xf>
    <xf numFmtId="176" fontId="14" fillId="2" borderId="7" xfId="1" applyNumberFormat="1" applyFont="1" applyFill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distributed" vertical="center"/>
    </xf>
    <xf numFmtId="0" fontId="6" fillId="0" borderId="6" xfId="1" applyFont="1" applyBorder="1" applyAlignment="1">
      <alignment horizontal="center" vertical="distributed" textRotation="255"/>
    </xf>
    <xf numFmtId="0" fontId="6" fillId="0" borderId="30" xfId="1" applyFont="1" applyBorder="1" applyAlignment="1">
      <alignment horizontal="center" vertical="distributed" textRotation="255"/>
    </xf>
    <xf numFmtId="176" fontId="14" fillId="2" borderId="31" xfId="1" applyNumberFormat="1" applyFont="1" applyFill="1" applyBorder="1" applyAlignment="1">
      <alignment horizontal="right" vertical="center"/>
    </xf>
    <xf numFmtId="0" fontId="6" fillId="0" borderId="28" xfId="1" applyFont="1" applyBorder="1" applyAlignment="1">
      <alignment horizontal="center" vertical="center"/>
    </xf>
    <xf numFmtId="176" fontId="14" fillId="2" borderId="32" xfId="1" applyNumberFormat="1" applyFont="1" applyFill="1" applyBorder="1" applyAlignment="1">
      <alignment horizontal="right" vertical="center"/>
    </xf>
    <xf numFmtId="176" fontId="14" fillId="2" borderId="18" xfId="1" applyNumberFormat="1" applyFont="1" applyFill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distributed" vertical="center"/>
    </xf>
    <xf numFmtId="0" fontId="6" fillId="0" borderId="17" xfId="1" applyFont="1" applyBorder="1" applyAlignment="1">
      <alignment horizontal="center" vertical="distributed" textRotation="255"/>
    </xf>
    <xf numFmtId="0" fontId="6" fillId="0" borderId="21" xfId="1" applyFont="1" applyBorder="1" applyAlignment="1">
      <alignment horizontal="center" vertical="distributed" textRotation="255"/>
    </xf>
    <xf numFmtId="0" fontId="6" fillId="0" borderId="6" xfId="1" applyFont="1" applyBorder="1" applyAlignment="1">
      <alignment horizontal="center" vertical="center"/>
    </xf>
    <xf numFmtId="0" fontId="14" fillId="2" borderId="29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176" fontId="14" fillId="5" borderId="0" xfId="1" applyNumberFormat="1" applyFont="1" applyFill="1" applyAlignment="1">
      <alignment horizontal="right" vertical="center"/>
    </xf>
    <xf numFmtId="176" fontId="7" fillId="2" borderId="42" xfId="1" quotePrefix="1" applyNumberFormat="1" applyFont="1" applyFill="1" applyBorder="1" applyAlignment="1">
      <alignment horizontal="right" vertical="center"/>
    </xf>
    <xf numFmtId="176" fontId="7" fillId="2" borderId="43" xfId="1" quotePrefix="1" applyNumberFormat="1" applyFont="1" applyFill="1" applyBorder="1" applyAlignment="1">
      <alignment horizontal="right" vertical="center"/>
    </xf>
    <xf numFmtId="176" fontId="7" fillId="2" borderId="43" xfId="1" applyNumberFormat="1" applyFont="1" applyFill="1" applyBorder="1" applyAlignment="1">
      <alignment horizontal="right" vertical="center"/>
    </xf>
    <xf numFmtId="0" fontId="7" fillId="2" borderId="43" xfId="1" applyFont="1" applyFill="1" applyBorder="1" applyAlignment="1">
      <alignment horizontal="center" vertical="center"/>
    </xf>
    <xf numFmtId="176" fontId="7" fillId="2" borderId="31" xfId="1" quotePrefix="1" applyNumberFormat="1" applyFont="1" applyFill="1" applyBorder="1" applyAlignment="1">
      <alignment horizontal="right" vertical="center"/>
    </xf>
    <xf numFmtId="176" fontId="7" fillId="2" borderId="4" xfId="1" quotePrefix="1" applyNumberFormat="1" applyFont="1" applyFill="1" applyBorder="1" applyAlignment="1">
      <alignment horizontal="right" vertical="center"/>
    </xf>
    <xf numFmtId="176" fontId="7" fillId="2" borderId="45" xfId="1" quotePrefix="1" applyNumberFormat="1" applyFont="1" applyFill="1" applyBorder="1" applyAlignment="1">
      <alignment horizontal="right" vertical="center"/>
    </xf>
    <xf numFmtId="176" fontId="7" fillId="2" borderId="46" xfId="1" quotePrefix="1" applyNumberFormat="1" applyFont="1" applyFill="1" applyBorder="1" applyAlignment="1">
      <alignment horizontal="right" vertical="center"/>
    </xf>
    <xf numFmtId="176" fontId="7" fillId="2" borderId="46" xfId="1" applyNumberFormat="1" applyFont="1" applyFill="1" applyBorder="1" applyAlignment="1">
      <alignment horizontal="right" vertical="center"/>
    </xf>
    <xf numFmtId="0" fontId="7" fillId="2" borderId="46" xfId="1" applyFont="1" applyFill="1" applyBorder="1" applyAlignment="1">
      <alignment horizontal="center" vertical="center"/>
    </xf>
    <xf numFmtId="176" fontId="6" fillId="0" borderId="31" xfId="1" quotePrefix="1" applyNumberFormat="1" applyFont="1" applyBorder="1" applyAlignment="1">
      <alignment horizontal="right" vertical="center"/>
    </xf>
    <xf numFmtId="176" fontId="6" fillId="0" borderId="4" xfId="1" quotePrefix="1" applyNumberFormat="1" applyFont="1" applyBorder="1" applyAlignment="1">
      <alignment horizontal="right" vertical="center"/>
    </xf>
    <xf numFmtId="176" fontId="6" fillId="0" borderId="29" xfId="1" quotePrefix="1" applyNumberFormat="1" applyFont="1" applyBorder="1" applyAlignment="1">
      <alignment horizontal="right" vertical="center"/>
    </xf>
    <xf numFmtId="176" fontId="6" fillId="0" borderId="7" xfId="1" quotePrefix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38" fontId="6" fillId="0" borderId="18" xfId="1" quotePrefix="1" applyNumberFormat="1" applyFont="1" applyBorder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right" vertical="center"/>
    </xf>
    <xf numFmtId="38" fontId="6" fillId="0" borderId="4" xfId="1" quotePrefix="1" applyNumberFormat="1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7" xfId="1" quotePrefix="1" applyNumberFormat="1" applyFont="1" applyBorder="1" applyAlignment="1">
      <alignment horizontal="right" vertical="center"/>
    </xf>
    <xf numFmtId="176" fontId="6" fillId="0" borderId="32" xfId="1" quotePrefix="1" applyNumberFormat="1" applyFont="1" applyBorder="1" applyAlignment="1">
      <alignment horizontal="right" vertical="center"/>
    </xf>
    <xf numFmtId="176" fontId="6" fillId="0" borderId="18" xfId="1" quotePrefix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left" vertical="center"/>
    </xf>
    <xf numFmtId="0" fontId="6" fillId="0" borderId="1" xfId="1" applyFont="1" applyBorder="1" applyAlignment="1">
      <alignment horizontal="right" vertical="center" wrapText="1"/>
    </xf>
    <xf numFmtId="0" fontId="6" fillId="0" borderId="0" xfId="1" applyFont="1" applyAlignment="1">
      <alignment horizontal="center" vertical="center" textRotation="255"/>
    </xf>
    <xf numFmtId="38" fontId="7" fillId="2" borderId="10" xfId="1" applyNumberFormat="1" applyFont="1" applyFill="1" applyBorder="1" applyAlignment="1">
      <alignment horizontal="right" vertical="center" indent="3"/>
    </xf>
    <xf numFmtId="38" fontId="6" fillId="0" borderId="11" xfId="1" applyNumberFormat="1" applyFont="1" applyBorder="1" applyAlignment="1">
      <alignment horizontal="right" vertical="center" indent="3"/>
    </xf>
    <xf numFmtId="0" fontId="6" fillId="0" borderId="10" xfId="1" applyFont="1" applyBorder="1" applyAlignment="1">
      <alignment horizontal="distributed" vertical="center" textRotation="255"/>
    </xf>
    <xf numFmtId="38" fontId="7" fillId="2" borderId="0" xfId="1" applyNumberFormat="1" applyFont="1" applyFill="1" applyAlignment="1">
      <alignment horizontal="right" vertical="center" indent="3"/>
    </xf>
    <xf numFmtId="38" fontId="6" fillId="0" borderId="4" xfId="1" applyNumberFormat="1" applyFont="1" applyBorder="1" applyAlignment="1">
      <alignment horizontal="right" vertical="center" indent="3"/>
    </xf>
    <xf numFmtId="0" fontId="6" fillId="0" borderId="0" xfId="1" applyFont="1" applyAlignment="1">
      <alignment horizontal="distributed" vertical="center" textRotation="255"/>
    </xf>
    <xf numFmtId="38" fontId="7" fillId="2" borderId="50" xfId="1" applyNumberFormat="1" applyFont="1" applyFill="1" applyBorder="1" applyAlignment="1">
      <alignment horizontal="right" vertical="center" indent="3"/>
    </xf>
    <xf numFmtId="38" fontId="6" fillId="0" borderId="46" xfId="1" applyNumberFormat="1" applyFont="1" applyBorder="1" applyAlignment="1">
      <alignment horizontal="right" vertical="center" indent="3"/>
    </xf>
    <xf numFmtId="0" fontId="6" fillId="0" borderId="50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textRotation="255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176" fontId="15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179" fontId="7" fillId="2" borderId="5" xfId="1" applyNumberFormat="1" applyFont="1" applyFill="1" applyBorder="1" applyAlignment="1">
      <alignment horizontal="center" vertical="center"/>
    </xf>
    <xf numFmtId="179" fontId="7" fillId="2" borderId="4" xfId="1" applyNumberFormat="1" applyFont="1" applyFill="1" applyBorder="1" applyAlignment="1">
      <alignment horizontal="center" vertical="center"/>
    </xf>
    <xf numFmtId="179" fontId="7" fillId="2" borderId="4" xfId="3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right" vertical="center"/>
    </xf>
    <xf numFmtId="179" fontId="6" fillId="0" borderId="5" xfId="1" applyNumberFormat="1" applyFont="1" applyFill="1" applyBorder="1" applyAlignment="1">
      <alignment horizontal="center" vertical="center"/>
    </xf>
    <xf numFmtId="179" fontId="6" fillId="0" borderId="4" xfId="1" applyNumberFormat="1" applyFont="1" applyFill="1" applyBorder="1" applyAlignment="1">
      <alignment horizontal="center" vertical="center"/>
    </xf>
    <xf numFmtId="179" fontId="6" fillId="0" borderId="4" xfId="3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181" fontId="6" fillId="0" borderId="0" xfId="1" applyNumberFormat="1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176" fontId="7" fillId="2" borderId="26" xfId="1" applyNumberFormat="1" applyFont="1" applyFill="1" applyBorder="1" applyAlignment="1">
      <alignment horizontal="right" vertical="center"/>
    </xf>
    <xf numFmtId="176" fontId="16" fillId="0" borderId="0" xfId="1" applyNumberFormat="1" applyFont="1" applyAlignment="1">
      <alignment horizontal="center" vertical="center" shrinkToFit="1"/>
    </xf>
    <xf numFmtId="38" fontId="16" fillId="0" borderId="0" xfId="1" applyNumberFormat="1" applyFont="1" applyAlignment="1">
      <alignment horizontal="center" vertical="center" shrinkToFit="1"/>
    </xf>
    <xf numFmtId="182" fontId="17" fillId="0" borderId="51" xfId="1" applyNumberFormat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center" vertical="center"/>
    </xf>
    <xf numFmtId="176" fontId="7" fillId="2" borderId="31" xfId="1" applyNumberFormat="1" applyFont="1" applyFill="1" applyBorder="1" applyAlignment="1">
      <alignment horizontal="center" vertical="center"/>
    </xf>
    <xf numFmtId="179" fontId="7" fillId="2" borderId="0" xfId="1" applyNumberFormat="1" applyFont="1" applyFill="1" applyBorder="1" applyAlignment="1">
      <alignment horizontal="center" vertical="center"/>
    </xf>
    <xf numFmtId="183" fontId="7" fillId="2" borderId="4" xfId="3" applyNumberFormat="1" applyFont="1" applyFill="1" applyBorder="1" applyAlignment="1">
      <alignment horizontal="center" vertical="center"/>
    </xf>
    <xf numFmtId="183" fontId="7" fillId="2" borderId="4" xfId="1" applyNumberFormat="1" applyFont="1" applyFill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 shrinkToFit="1"/>
    </xf>
    <xf numFmtId="38" fontId="9" fillId="0" borderId="0" xfId="1" applyNumberFormat="1" applyFont="1" applyAlignment="1">
      <alignment horizontal="center" vertical="center" shrinkToFit="1"/>
    </xf>
    <xf numFmtId="184" fontId="17" fillId="0" borderId="51" xfId="1" applyNumberFormat="1" applyFont="1" applyBorder="1" applyAlignment="1">
      <alignment horizontal="center" vertical="center" shrinkToFit="1"/>
    </xf>
    <xf numFmtId="176" fontId="6" fillId="0" borderId="31" xfId="1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183" fontId="6" fillId="0" borderId="4" xfId="3" applyNumberFormat="1" applyFont="1" applyFill="1" applyBorder="1" applyAlignment="1">
      <alignment horizontal="center" vertical="center"/>
    </xf>
    <xf numFmtId="183" fontId="6" fillId="0" borderId="4" xfId="1" applyNumberFormat="1" applyFont="1" applyFill="1" applyBorder="1" applyAlignment="1">
      <alignment horizontal="center" vertical="center"/>
    </xf>
    <xf numFmtId="185" fontId="18" fillId="0" borderId="51" xfId="1" applyNumberFormat="1" applyFont="1" applyBorder="1" applyAlignment="1">
      <alignment horizontal="center" vertical="center" shrinkToFit="1"/>
    </xf>
    <xf numFmtId="176" fontId="5" fillId="6" borderId="0" xfId="1" applyNumberFormat="1" applyFont="1" applyFill="1" applyAlignment="1">
      <alignment horizontal="center" vertical="center" shrinkToFit="1"/>
    </xf>
    <xf numFmtId="176" fontId="9" fillId="6" borderId="0" xfId="1" applyNumberFormat="1" applyFont="1" applyFill="1" applyAlignment="1">
      <alignment horizontal="center" vertical="center" shrinkToFit="1"/>
    </xf>
    <xf numFmtId="0" fontId="18" fillId="6" borderId="51" xfId="1" applyFont="1" applyFill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18" fillId="0" borderId="0" xfId="1" applyNumberFormat="1" applyFont="1" applyAlignment="1">
      <alignment horizontal="center" vertical="center" shrinkToFit="1"/>
    </xf>
    <xf numFmtId="0" fontId="14" fillId="0" borderId="0" xfId="1" applyNumberFormat="1" applyFont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left" vertical="top"/>
    </xf>
    <xf numFmtId="0" fontId="20" fillId="0" borderId="0" xfId="1" applyFont="1" applyBorder="1" applyAlignment="1">
      <alignment vertical="top"/>
    </xf>
    <xf numFmtId="0" fontId="5" fillId="7" borderId="0" xfId="1" applyFont="1" applyFill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5" borderId="0" xfId="1" applyFont="1" applyFill="1" applyAlignment="1">
      <alignment horizontal="left" vertical="center"/>
    </xf>
    <xf numFmtId="176" fontId="6" fillId="5" borderId="0" xfId="1" applyNumberFormat="1" applyFont="1" applyFill="1" applyAlignment="1">
      <alignment horizontal="right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26" xfId="1" applyFont="1" applyFill="1" applyBorder="1" applyAlignment="1">
      <alignment horizontal="center" vertical="center"/>
    </xf>
    <xf numFmtId="176" fontId="6" fillId="5" borderId="26" xfId="1" applyNumberFormat="1" applyFont="1" applyFill="1" applyBorder="1" applyAlignment="1">
      <alignment horizontal="right" vertical="center"/>
    </xf>
    <xf numFmtId="38" fontId="6" fillId="0" borderId="0" xfId="1" applyNumberFormat="1" applyFont="1" applyAlignment="1">
      <alignment horizontal="right" vertical="center" indent="2"/>
    </xf>
    <xf numFmtId="38" fontId="6" fillId="0" borderId="4" xfId="1" applyNumberFormat="1" applyFont="1" applyBorder="1" applyAlignment="1">
      <alignment horizontal="right" vertical="center" indent="2"/>
    </xf>
    <xf numFmtId="38" fontId="6" fillId="0" borderId="31" xfId="1" applyNumberFormat="1" applyFont="1" applyBorder="1" applyAlignment="1">
      <alignment horizontal="right" vertical="center" indent="2"/>
    </xf>
    <xf numFmtId="38" fontId="7" fillId="2" borderId="0" xfId="1" applyNumberFormat="1" applyFont="1" applyFill="1" applyAlignment="1">
      <alignment horizontal="right" vertical="center" indent="2"/>
    </xf>
    <xf numFmtId="38" fontId="7" fillId="2" borderId="4" xfId="1" applyNumberFormat="1" applyFont="1" applyFill="1" applyBorder="1" applyAlignment="1">
      <alignment horizontal="right" vertical="center" indent="2"/>
    </xf>
    <xf numFmtId="38" fontId="7" fillId="2" borderId="31" xfId="1" applyNumberFormat="1" applyFont="1" applyFill="1" applyBorder="1" applyAlignment="1">
      <alignment horizontal="right" vertical="center" indent="2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0" fontId="6" fillId="0" borderId="31" xfId="1" applyFont="1" applyBorder="1" applyAlignment="1">
      <alignment horizontal="center" vertical="center"/>
    </xf>
    <xf numFmtId="0" fontId="6" fillId="0" borderId="31" xfId="1" applyFont="1" applyBorder="1" applyAlignment="1">
      <alignment horizontal="left" vertical="center"/>
    </xf>
    <xf numFmtId="0" fontId="6" fillId="0" borderId="2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7" xfId="1" applyFont="1" applyBorder="1" applyAlignment="1">
      <alignment horizontal="right" vertical="center" wrapText="1"/>
    </xf>
    <xf numFmtId="0" fontId="6" fillId="0" borderId="1" xfId="1" applyFont="1" applyBorder="1" applyAlignment="1">
      <alignment vertical="center"/>
    </xf>
    <xf numFmtId="0" fontId="20" fillId="0" borderId="0" xfId="1" applyFont="1" applyAlignment="1">
      <alignment horizontal="left" vertical="top"/>
    </xf>
    <xf numFmtId="0" fontId="20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top" wrapText="1"/>
    </xf>
    <xf numFmtId="0" fontId="5" fillId="0" borderId="0" xfId="1" applyFont="1" applyAlignment="1">
      <alignment horizontal="distributed" vertical="center"/>
    </xf>
    <xf numFmtId="0" fontId="5" fillId="0" borderId="10" xfId="1" applyFont="1" applyBorder="1" applyAlignment="1">
      <alignment horizontal="distributed" vertical="top" wrapText="1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 wrapText="1"/>
    </xf>
    <xf numFmtId="0" fontId="6" fillId="0" borderId="0" xfId="1" applyFont="1" applyAlignment="1">
      <alignment horizontal="distributed" vertical="center"/>
    </xf>
    <xf numFmtId="0" fontId="9" fillId="0" borderId="0" xfId="1" applyFont="1" applyAlignment="1">
      <alignment horizontal="distributed" vertical="distributed"/>
    </xf>
    <xf numFmtId="0" fontId="9" fillId="0" borderId="10" xfId="1" applyFont="1" applyBorder="1" applyAlignment="1">
      <alignment horizontal="distributed" vertical="center"/>
    </xf>
    <xf numFmtId="0" fontId="9" fillId="0" borderId="0" xfId="1" applyFont="1" applyAlignment="1">
      <alignment horizontal="distributed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distributed"/>
    </xf>
    <xf numFmtId="0" fontId="5" fillId="0" borderId="0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right" vertical="center" wrapText="1"/>
    </xf>
    <xf numFmtId="0" fontId="6" fillId="0" borderId="25" xfId="1" applyFont="1" applyBorder="1" applyAlignment="1">
      <alignment horizontal="right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left" vertical="center" wrapText="1"/>
    </xf>
    <xf numFmtId="0" fontId="6" fillId="0" borderId="34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9" fillId="5" borderId="0" xfId="1" applyFont="1" applyFill="1" applyAlignment="1">
      <alignment horizontal="right" vertical="center"/>
    </xf>
    <xf numFmtId="0" fontId="6" fillId="0" borderId="38" xfId="1" applyFont="1" applyBorder="1" applyAlignment="1">
      <alignment horizontal="right" vertical="center" wrapText="1"/>
    </xf>
    <xf numFmtId="0" fontId="6" fillId="0" borderId="37" xfId="1" applyFont="1" applyBorder="1" applyAlignment="1">
      <alignment horizontal="right" vertical="center" wrapText="1"/>
    </xf>
    <xf numFmtId="0" fontId="6" fillId="0" borderId="36" xfId="1" applyFont="1" applyBorder="1" applyAlignment="1">
      <alignment horizontal="right" vertical="center" wrapText="1"/>
    </xf>
    <xf numFmtId="0" fontId="6" fillId="0" borderId="41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distributed" textRotation="255"/>
    </xf>
    <xf numFmtId="0" fontId="6" fillId="0" borderId="0" xfId="1" applyFont="1" applyAlignment="1">
      <alignment horizontal="center" vertical="center" textRotation="255" shrinkToFit="1"/>
    </xf>
    <xf numFmtId="0" fontId="6" fillId="0" borderId="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176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49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178" fontId="6" fillId="0" borderId="30" xfId="1" applyNumberFormat="1" applyFont="1" applyBorder="1" applyAlignment="1">
      <alignment horizontal="center" vertical="center" wrapText="1" shrinkToFit="1"/>
    </xf>
    <xf numFmtId="178" fontId="6" fillId="0" borderId="28" xfId="1" applyNumberFormat="1" applyFont="1" applyBorder="1" applyAlignment="1">
      <alignment horizontal="center" vertical="center" wrapText="1" shrinkToFit="1"/>
    </xf>
    <xf numFmtId="178" fontId="6" fillId="0" borderId="21" xfId="1" applyNumberFormat="1" applyFont="1" applyBorder="1" applyAlignment="1">
      <alignment horizontal="center" vertical="center" wrapText="1" shrinkToFit="1"/>
    </xf>
    <xf numFmtId="178" fontId="6" fillId="0" borderId="48" xfId="1" applyNumberFormat="1" applyFont="1" applyBorder="1" applyAlignment="1">
      <alignment horizontal="center" vertical="center" wrapText="1" shrinkToFit="1"/>
    </xf>
    <xf numFmtId="178" fontId="7" fillId="2" borderId="47" xfId="1" applyNumberFormat="1" applyFont="1" applyFill="1" applyBorder="1" applyAlignment="1">
      <alignment horizontal="center" vertical="center" wrapText="1" shrinkToFit="1"/>
    </xf>
    <xf numFmtId="178" fontId="7" fillId="2" borderId="28" xfId="1" applyNumberFormat="1" applyFont="1" applyFill="1" applyBorder="1" applyAlignment="1">
      <alignment horizontal="center" vertical="center" wrapText="1" shrinkToFit="1"/>
    </xf>
    <xf numFmtId="178" fontId="7" fillId="2" borderId="44" xfId="1" applyNumberFormat="1" applyFont="1" applyFill="1" applyBorder="1" applyAlignment="1">
      <alignment horizontal="center" vertical="center" wrapText="1" shrinkToFit="1"/>
    </xf>
    <xf numFmtId="0" fontId="6" fillId="0" borderId="10" xfId="1" applyFont="1" applyBorder="1" applyAlignment="1">
      <alignment horizontal="distributed" vertical="center"/>
    </xf>
    <xf numFmtId="0" fontId="6" fillId="0" borderId="50" xfId="1" applyFont="1" applyBorder="1" applyAlignment="1">
      <alignment horizontal="distributed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主要駅周辺における放置自転車の撤去台数</a:t>
            </a:r>
          </a:p>
        </c:rich>
      </c:tx>
      <c:layout>
        <c:manualLayout>
          <c:xMode val="edge"/>
          <c:yMode val="edge"/>
          <c:x val="0.32445128803344025"/>
          <c:y val="3.0812317474400205E-2"/>
        </c:manualLayout>
      </c:layout>
      <c:overlay val="0"/>
      <c:spPr>
        <a:noFill/>
        <a:ln w="22225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02331020503624"/>
          <c:y val="0.17332340730136006"/>
          <c:w val="0.85736677115987459"/>
          <c:h val="0.73949782119283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'8-9(R3)'!$N$6</c:f>
              <c:strCache>
                <c:ptCount val="1"/>
                <c:pt idx="0">
                  <c:v>秋葉原駅・岩本町駅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752308739185744E-3"/>
                  <c:y val="0.307229751210676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wrap="none" lIns="54000" anchor="ctr" anchorCtr="0"/>
                <a:lstStyle/>
                <a:p>
                  <a:pPr algn="l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 panose="020B0600070205080204" pitchFamily="50" charset="-128"/>
                      <a:ea typeface="ＭＳ Ｐゴシック" panose="020B0600070205080204" pitchFamily="50" charset="-128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9901312335958002E-2"/>
                      <c:h val="0.448075117370892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none" lIns="54000" tIns="19050" rIns="38100" bIns="19050" anchor="ctr" anchorCtr="0">
                <a:spAutoFit/>
              </a:bodyPr>
              <a:lstStyle/>
              <a:p>
                <a:pPr algn="l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'8-9(R3)'!$N$9:$N$11</c:f>
              <c:numCache>
                <c:formatCode>#,##0_);[Red]\(#,##0\)</c:formatCode>
                <c:ptCount val="3"/>
                <c:pt idx="0" formatCode="#,##0_ ">
                  <c:v>1003</c:v>
                </c:pt>
                <c:pt idx="1">
                  <c:v>981</c:v>
                </c:pt>
                <c:pt idx="2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8-44F1-B96A-0388C959D49C}"/>
            </c:ext>
          </c:extLst>
        </c:ser>
        <c:ser>
          <c:idx val="1"/>
          <c:order val="1"/>
          <c:tx>
            <c:strRef>
              <c:f>'8-9(R3)'!$O$6</c:f>
              <c:strCache>
                <c:ptCount val="1"/>
                <c:pt idx="0">
                  <c:v>神田駅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8765432098765434E-4"/>
                  <c:y val="3.7010092048353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wrap="none" rIns="54000" bIns="18000" anchor="ctr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380246913580246E-2"/>
                      <c:h val="0.12766197183098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none" lIns="38100" tIns="19050" rIns="54000" bIns="18000" anchor="ctr">
                <a:spAutoFit/>
              </a:bodyPr>
              <a:lstStyle/>
              <a:p>
                <a:pPr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'8-9(R3)'!$O$9:$O$11</c:f>
              <c:numCache>
                <c:formatCode>#,##0_);[Red]\(#,##0\)</c:formatCode>
                <c:ptCount val="3"/>
                <c:pt idx="0" formatCode="#,##0_ ">
                  <c:v>371</c:v>
                </c:pt>
                <c:pt idx="1">
                  <c:v>226</c:v>
                </c:pt>
                <c:pt idx="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8-44F1-B96A-0388C959D49C}"/>
            </c:ext>
          </c:extLst>
        </c:ser>
        <c:ser>
          <c:idx val="2"/>
          <c:order val="2"/>
          <c:tx>
            <c:strRef>
              <c:f>'8-9(R3)'!$P$6</c:f>
              <c:strCache>
                <c:ptCount val="1"/>
                <c:pt idx="0">
                  <c:v>御茶ノ水駅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6432390395644984E-6"/>
                  <c:y val="7.5117370892018092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lIns="18000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square" lIns="18000" tIns="19050" rIns="38100" bIns="19050" anchor="ctr" anchorCtr="0">
                <a:spAutoFit/>
              </a:bodyPr>
              <a:lstStyle/>
              <a:p>
                <a:pPr algn="r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'8-9(R3)'!$P$9:$P$11</c:f>
              <c:numCache>
                <c:formatCode>#,##0_);[Red]\(#,##0\)</c:formatCode>
                <c:ptCount val="3"/>
                <c:pt idx="0" formatCode="#,##0_ ">
                  <c:v>205</c:v>
                </c:pt>
                <c:pt idx="1">
                  <c:v>149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8-44F1-B96A-0388C959D49C}"/>
            </c:ext>
          </c:extLst>
        </c:ser>
        <c:ser>
          <c:idx val="3"/>
          <c:order val="3"/>
          <c:tx>
            <c:strRef>
              <c:f>'8-9(R3)'!$Q$6</c:f>
              <c:strCache>
                <c:ptCount val="1"/>
                <c:pt idx="0">
                  <c:v>水道橋駅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753086419753083E-3"/>
                  <c:y val="3.7419688736091044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lIns="72000" rIns="72000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518518518518518E-2"/>
                      <c:h val="0.133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square" lIns="38100" tIns="19050" rIns="38100" bIns="19050" anchor="ctr" anchorCtr="0">
                <a:spAutoFit/>
              </a:bodyPr>
              <a:lstStyle/>
              <a:p>
                <a:pPr algn="r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'8-9(R3)'!$Q$9:$Q$11</c:f>
              <c:numCache>
                <c:formatCode>#,##0_);[Red]\(#,##0\)</c:formatCode>
                <c:ptCount val="3"/>
                <c:pt idx="0" formatCode="#,##0_ ">
                  <c:v>187</c:v>
                </c:pt>
                <c:pt idx="1">
                  <c:v>137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8-44F1-B96A-0388C959D49C}"/>
            </c:ext>
          </c:extLst>
        </c:ser>
        <c:ser>
          <c:idx val="4"/>
          <c:order val="4"/>
          <c:tx>
            <c:strRef>
              <c:f>'8-9(R3)'!$R$6</c:f>
              <c:strCache>
                <c:ptCount val="1"/>
                <c:pt idx="0">
                  <c:v>九段下駅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0080" mc:Ignorable="a14" a14:legacySpreadsheetColorIndex="2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rot="0" vert="eaVert" lIns="0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6454320987654321E-2"/>
                      <c:h val="0.16270422535211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678-44F1-B96A-0388C959D49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vert="eaVert" wrap="square" lIns="0" tIns="19050" rIns="38100" bIns="19050" anchor="ctr" anchorCtr="0">
                <a:spAutoFit/>
              </a:bodyPr>
              <a:lstStyle/>
              <a:p>
                <a:pPr algn="r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'8-9(R3)'!$R$9:$R$11</c:f>
              <c:numCache>
                <c:formatCode>#,##0_);[Red]\(#,##0\)</c:formatCode>
                <c:ptCount val="3"/>
                <c:pt idx="0" formatCode="#,##0_ ">
                  <c:v>78</c:v>
                </c:pt>
                <c:pt idx="1">
                  <c:v>23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78-44F1-B96A-0388C959D49C}"/>
            </c:ext>
          </c:extLst>
        </c:ser>
        <c:ser>
          <c:idx val="5"/>
          <c:order val="5"/>
          <c:tx>
            <c:strRef>
              <c:f>'8-9(R3)'!$S$6</c:f>
              <c:strCache>
                <c:ptCount val="1"/>
                <c:pt idx="0">
                  <c:v>飯田橋駅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FF" mc:Ignorable="a14" a14:legacySpreadsheetColorIndex="1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776805677068144E-8"/>
                  <c:y val="3.7558685446009389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lIns="0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6469135802469131E-2"/>
                      <c:h val="0.129577464788732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square" lIns="0" tIns="19050" rIns="38100" bIns="19050" anchor="ctr" anchorCtr="0">
                <a:spAutoFit/>
              </a:bodyPr>
              <a:lstStyle/>
              <a:p>
                <a:pPr algn="r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'8-9(R3)'!$S$9:$S$11</c:f>
              <c:numCache>
                <c:formatCode>#,##0_ </c:formatCode>
                <c:ptCount val="3"/>
                <c:pt idx="0">
                  <c:v>227</c:v>
                </c:pt>
                <c:pt idx="1">
                  <c:v>136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78-44F1-B96A-0388C959D49C}"/>
            </c:ext>
          </c:extLst>
        </c:ser>
        <c:ser>
          <c:idx val="6"/>
          <c:order val="6"/>
          <c:tx>
            <c:strRef>
              <c:f>'8-9(R3)'!$T$6</c:f>
              <c:strCache>
                <c:ptCount val="1"/>
                <c:pt idx="0">
                  <c:v>市ヶ谷駅</c:v>
                </c:pt>
              </c:strCache>
            </c:strRef>
          </c:tx>
          <c:spPr>
            <a:pattFill prst="ltVert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23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126760563380267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lIns="0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8429629629629629E-2"/>
                      <c:h val="0.16270422535211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square" lIns="0" tIns="19050" rIns="38100" bIns="19050" anchor="ctr" anchorCtr="0">
                <a:spAutoFit/>
              </a:bodyPr>
              <a:lstStyle/>
              <a:p>
                <a:pPr algn="r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'8-9(R3)'!$T$9:$T$11</c:f>
              <c:numCache>
                <c:formatCode>#,##0_ </c:formatCode>
                <c:ptCount val="3"/>
                <c:pt idx="0">
                  <c:v>151</c:v>
                </c:pt>
                <c:pt idx="1">
                  <c:v>167</c:v>
                </c:pt>
                <c:pt idx="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78-44F1-B96A-0388C959D49C}"/>
            </c:ext>
          </c:extLst>
        </c:ser>
        <c:ser>
          <c:idx val="7"/>
          <c:order val="7"/>
          <c:tx>
            <c:strRef>
              <c:f>'8-9(R3)'!$U$6</c:f>
              <c:strCache>
                <c:ptCount val="1"/>
                <c:pt idx="0">
                  <c:v>四ッ谷駅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497812773403325E-4"/>
                  <c:y val="3.749066577945362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0" vert="eaVert" lIns="0" bIns="0" anchorCtr="0"/>
                <a:lstStyle/>
                <a:p>
                  <a:pPr algn="r">
                    <a:defRPr sz="800" b="1" i="0" u="none" strike="noStrike" baseline="0">
                      <a:solidFill>
                        <a:sysClr val="windowText" lastClr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8567123554000191E-2"/>
                      <c:h val="0.15229839931980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678-44F1-B96A-0388C959D4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eaVert" wrap="square" lIns="0" tIns="19050" rIns="38100" bIns="0" anchor="ctr" anchorCtr="0">
                <a:spAutoFit/>
              </a:bodyPr>
              <a:lstStyle/>
              <a:p>
                <a:pPr algn="r">
                  <a:defRPr sz="800"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'8-9(R3)'!$U$9:$U$11</c:f>
              <c:numCache>
                <c:formatCode>#,##0_ </c:formatCode>
                <c:ptCount val="3"/>
                <c:pt idx="0">
                  <c:v>89</c:v>
                </c:pt>
                <c:pt idx="1">
                  <c:v>109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678-44F1-B96A-0388C959D49C}"/>
            </c:ext>
          </c:extLst>
        </c:ser>
        <c:ser>
          <c:idx val="8"/>
          <c:order val="8"/>
          <c:tx>
            <c:strRef>
              <c:f>'8-9(R3)'!$V$6</c:f>
              <c:strCache>
                <c:ptCount val="1"/>
                <c:pt idx="0">
                  <c:v>大手町駅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78-44F1-B96A-0388C959D4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78-44F1-B96A-0388C959D49C}"/>
                </c:ext>
              </c:extLst>
            </c:dLbl>
            <c:dLbl>
              <c:idx val="2"/>
              <c:layout>
                <c:manualLayout>
                  <c:x val="-0.57392250413142798"/>
                  <c:y val="6.8399689475435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wrap="square" lIns="38100" tIns="19050" rIns="38100" bIns="19050" anchor="ctr" anchorCtr="0">
                  <a:noAutofit/>
                </a:bodyPr>
                <a:lstStyle/>
                <a:p>
                  <a:pPr algn="r"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8429629629629629E-2"/>
                      <c:h val="0.155192488262910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678-44F1-B96A-0388C959D49C}"/>
                </c:ext>
              </c:extLst>
            </c:dLbl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 rot="0" vert="eaVert" wrap="square" lIns="38100" tIns="19050" rIns="38100" bIns="19050" anchor="ctr" anchorCtr="0">
                <a:spAutoFit/>
              </a:bodyPr>
              <a:lstStyle/>
              <a:p>
                <a:pPr algn="r">
                  <a:defRPr sz="8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'8-9(R3)'!$V$9:$V$11</c:f>
              <c:numCache>
                <c:formatCode>#,##0_ </c:formatCode>
                <c:ptCount val="3"/>
                <c:pt idx="0">
                  <c:v>218</c:v>
                </c:pt>
                <c:pt idx="1">
                  <c:v>733</c:v>
                </c:pt>
                <c:pt idx="2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678-44F1-B96A-0388C959D49C}"/>
            </c:ext>
          </c:extLst>
        </c:ser>
        <c:ser>
          <c:idx val="9"/>
          <c:order val="9"/>
          <c:tx>
            <c:strRef>
              <c:f>'8-9(R3)'!$W$6</c:f>
              <c:strCache>
                <c:ptCount val="1"/>
                <c:pt idx="0">
                  <c:v>有楽町駅・東京駅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7753475260036941E-4"/>
                  <c:y val="7.669956748364132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eaVert" wrap="none" lIns="0" tIns="19050" rIns="38100" bIns="19050" anchor="ctr">
                  <a:noAutofit/>
                </a:bodyPr>
                <a:lstStyle/>
                <a:p>
                  <a:pPr>
                    <a:defRPr sz="800" b="1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8678-44F1-B96A-0388C959D4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78-44F1-B96A-0388C959D4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78-44F1-B96A-0388C959D49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eaVert" wrap="none" lIns="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'8-9(R3)'!$W$9:$W$11</c:f>
              <c:numCache>
                <c:formatCode>#,##0_ </c:formatCode>
                <c:ptCount val="3"/>
                <c:pt idx="0">
                  <c:v>514</c:v>
                </c:pt>
                <c:pt idx="1">
                  <c:v>310</c:v>
                </c:pt>
                <c:pt idx="2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678-44F1-B96A-0388C959D49C}"/>
            </c:ext>
          </c:extLst>
        </c:ser>
        <c:ser>
          <c:idx val="10"/>
          <c:order val="10"/>
          <c:tx>
            <c:strRef>
              <c:f>'8-9(R3)'!$X$6</c:f>
              <c:strCache>
                <c:ptCount val="1"/>
                <c:pt idx="0">
                  <c:v>放置禁止区域外</c:v>
                </c:pt>
              </c:strCache>
            </c:strRef>
          </c:tx>
          <c:invertIfNegative val="0"/>
          <c:cat>
            <c:strRef>
              <c:f>'8-9(R3)'!$M$9:$M$11</c:f>
              <c:strCache>
                <c:ptCount val="3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</c:strCache>
            </c:strRef>
          </c:cat>
          <c:val>
            <c:numRef>
              <c:f>'8-9(R3)'!$X$9:$X$11</c:f>
              <c:numCache>
                <c:formatCode>#,##0_ </c:formatCode>
                <c:ptCount val="3"/>
                <c:pt idx="0">
                  <c:v>469</c:v>
                </c:pt>
                <c:pt idx="1">
                  <c:v>597</c:v>
                </c:pt>
                <c:pt idx="2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678-44F1-B96A-0388C959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13176"/>
        <c:axId val="189038136"/>
      </c:barChart>
      <c:catAx>
        <c:axId val="189013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038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0381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6.9094118790706704E-2"/>
              <c:y val="8.8041994750656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0131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1619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1619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1619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6</xdr:row>
      <xdr:rowOff>12700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0" y="495300"/>
          <a:ext cx="1990725" cy="2794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4</xdr:col>
      <xdr:colOff>0</xdr:colOff>
      <xdr:row>6</xdr:row>
      <xdr:rowOff>0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>
          <a:off x="19050" y="962025"/>
          <a:ext cx="184785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2381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71437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</xdr:row>
      <xdr:rowOff>0</xdr:rowOff>
    </xdr:from>
    <xdr:to>
      <xdr:col>5</xdr:col>
      <xdr:colOff>0</xdr:colOff>
      <xdr:row>7</xdr:row>
      <xdr:rowOff>9525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0" y="1190625"/>
          <a:ext cx="2333625" cy="4857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9525</xdr:colOff>
      <xdr:row>6</xdr:row>
      <xdr:rowOff>9525</xdr:rowOff>
    </xdr:to>
    <xdr:cxnSp macro="">
      <xdr:nvCxn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2343150" cy="4857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9525</xdr:colOff>
      <xdr:row>6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8764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219075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1409700" cy="45720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6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1200150"/>
          <a:ext cx="2800350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5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</xdr:cNvCxnSpPr>
      </xdr:nvCxnSpPr>
      <xdr:spPr bwMode="auto">
        <a:xfrm>
          <a:off x="9525" y="714375"/>
          <a:ext cx="923925" cy="47625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238125"/>
          <a:ext cx="0" cy="0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9525</xdr:colOff>
      <xdr:row>6</xdr:row>
      <xdr:rowOff>9525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952500"/>
          <a:ext cx="2343150" cy="48577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3</xdr:col>
      <xdr:colOff>0</xdr:colOff>
      <xdr:row>7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>
          <a:off x="0" y="1200150"/>
          <a:ext cx="140017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13</xdr:row>
      <xdr:rowOff>9525</xdr:rowOff>
    </xdr:from>
    <xdr:to>
      <xdr:col>3</xdr:col>
      <xdr:colOff>0</xdr:colOff>
      <xdr:row>15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</xdr:cNvCxnSpPr>
      </xdr:nvCxnSpPr>
      <xdr:spPr bwMode="auto">
        <a:xfrm>
          <a:off x="0" y="3105150"/>
          <a:ext cx="1400175" cy="466725"/>
        </a:xfrm>
        <a:prstGeom prst="straightConnector1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161925</xdr:colOff>
      <xdr:row>16</xdr:row>
      <xdr:rowOff>114300</xdr:rowOff>
    </xdr:from>
    <xdr:to>
      <xdr:col>23</xdr:col>
      <xdr:colOff>447675</xdr:colOff>
      <xdr:row>43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161924</xdr:colOff>
      <xdr:row>26</xdr:row>
      <xdr:rowOff>4764</xdr:rowOff>
    </xdr:from>
    <xdr:to>
      <xdr:col>15</xdr:col>
      <xdr:colOff>280987</xdr:colOff>
      <xdr:row>33</xdr:row>
      <xdr:rowOff>47626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7162799" y="6196014"/>
          <a:ext cx="119063" cy="1709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none" bIns="0" rtlCol="0" anchor="ctr"/>
        <a:lstStyle/>
        <a:p>
          <a:pPr algn="r"/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放置禁止区域外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48"/>
  <sheetViews>
    <sheetView showGridLines="0" tabSelected="1" zoomScaleNormal="100" workbookViewId="0">
      <selection activeCell="L7" sqref="L7"/>
    </sheetView>
  </sheetViews>
  <sheetFormatPr defaultColWidth="6.125" defaultRowHeight="10.5" x14ac:dyDescent="0.4"/>
  <cols>
    <col min="1" max="1" width="2.625" style="2" customWidth="1"/>
    <col min="2" max="3" width="5.625" style="2" customWidth="1"/>
    <col min="4" max="4" width="9.625" style="2" customWidth="1"/>
    <col min="5" max="5" width="2.625" style="2" customWidth="1"/>
    <col min="6" max="6" width="18.125" style="2" customWidth="1"/>
    <col min="7" max="8" width="18.125" style="3" customWidth="1"/>
    <col min="9" max="16" width="5.625" style="2" customWidth="1"/>
    <col min="17" max="16384" width="6.125" style="4"/>
  </cols>
  <sheetData>
    <row r="1" spans="1:16" ht="12.75" customHeight="1" x14ac:dyDescent="0.4">
      <c r="A1" s="1" t="s">
        <v>0</v>
      </c>
      <c r="I1" s="4"/>
      <c r="J1" s="4"/>
      <c r="K1" s="4"/>
      <c r="L1" s="4"/>
      <c r="M1" s="4"/>
      <c r="N1" s="4"/>
      <c r="O1" s="4"/>
      <c r="P1" s="4"/>
    </row>
    <row r="2" spans="1:16" ht="15" customHeight="1" x14ac:dyDescent="0.4">
      <c r="I2" s="4"/>
      <c r="J2" s="4"/>
      <c r="K2" s="4"/>
      <c r="L2" s="4"/>
      <c r="M2" s="4"/>
      <c r="N2" s="4"/>
      <c r="O2" s="4"/>
      <c r="P2" s="4"/>
    </row>
    <row r="3" spans="1:16" ht="9.75" customHeight="1" x14ac:dyDescent="0.4">
      <c r="A3" s="4"/>
      <c r="B3" s="5"/>
      <c r="C3" s="4"/>
      <c r="D3" s="4"/>
      <c r="E3" s="4"/>
      <c r="F3" s="4"/>
      <c r="G3" s="6"/>
      <c r="H3" s="6" t="s">
        <v>1</v>
      </c>
      <c r="I3" s="4"/>
      <c r="J3" s="4"/>
      <c r="K3" s="4"/>
      <c r="L3" s="4"/>
      <c r="M3" s="4"/>
      <c r="N3" s="4"/>
      <c r="O3" s="4"/>
      <c r="P3" s="4"/>
    </row>
    <row r="4" spans="1:16" ht="2.1" customHeight="1" thickBot="1" x14ac:dyDescent="0.45">
      <c r="A4" s="4"/>
      <c r="B4" s="5"/>
      <c r="C4" s="4"/>
      <c r="D4" s="4"/>
      <c r="E4" s="4"/>
      <c r="F4" s="4"/>
      <c r="G4" s="6"/>
      <c r="H4" s="6"/>
      <c r="I4" s="4"/>
      <c r="J4" s="4"/>
      <c r="K4" s="4"/>
      <c r="L4" s="4"/>
      <c r="M4" s="4"/>
      <c r="N4" s="4"/>
      <c r="O4" s="4"/>
      <c r="P4" s="4"/>
    </row>
    <row r="5" spans="1:16" ht="11.1" customHeight="1" x14ac:dyDescent="0.4">
      <c r="A5" s="7"/>
      <c r="B5" s="8"/>
      <c r="C5" s="7"/>
      <c r="D5" s="9" t="s">
        <v>2</v>
      </c>
      <c r="E5" s="7"/>
      <c r="F5" s="275" t="s">
        <v>3</v>
      </c>
      <c r="G5" s="277">
        <v>30</v>
      </c>
      <c r="H5" s="279" t="s">
        <v>4</v>
      </c>
      <c r="I5" s="4"/>
      <c r="J5" s="4"/>
      <c r="K5" s="4"/>
      <c r="L5" s="4"/>
      <c r="M5" s="4"/>
      <c r="N5" s="4"/>
      <c r="O5" s="4"/>
      <c r="P5" s="4"/>
    </row>
    <row r="6" spans="1:16" ht="11.1" customHeight="1" x14ac:dyDescent="0.4">
      <c r="A6" s="4"/>
      <c r="B6" s="10" t="s">
        <v>5</v>
      </c>
      <c r="C6" s="4"/>
      <c r="D6" s="4"/>
      <c r="E6" s="4"/>
      <c r="F6" s="276"/>
      <c r="G6" s="278"/>
      <c r="H6" s="280"/>
      <c r="I6" s="4"/>
      <c r="J6" s="4"/>
      <c r="K6" s="4"/>
      <c r="L6" s="4"/>
      <c r="M6" s="4"/>
      <c r="N6" s="4"/>
      <c r="O6" s="4"/>
      <c r="P6" s="4"/>
    </row>
    <row r="7" spans="1:16" ht="20.100000000000001" customHeight="1" x14ac:dyDescent="0.4">
      <c r="A7" s="11"/>
      <c r="B7" s="281" t="s">
        <v>6</v>
      </c>
      <c r="C7" s="281"/>
      <c r="D7" s="281"/>
      <c r="E7" s="11"/>
      <c r="F7" s="12">
        <v>3319</v>
      </c>
      <c r="G7" s="21">
        <v>3229</v>
      </c>
      <c r="H7" s="24">
        <f>SUM(H10:H11,H14:H15,H18:H23,H26:H27,H30:H34,H37:H38,H41:H45)</f>
        <v>2885</v>
      </c>
      <c r="I7" s="4"/>
      <c r="J7" s="4"/>
      <c r="K7" s="4"/>
      <c r="L7" s="4"/>
      <c r="M7" s="4"/>
      <c r="N7" s="4"/>
      <c r="O7" s="4"/>
      <c r="P7" s="4"/>
    </row>
    <row r="8" spans="1:16" ht="8.1" customHeight="1" x14ac:dyDescent="0.4">
      <c r="A8" s="4"/>
      <c r="B8" s="13"/>
      <c r="C8" s="13"/>
      <c r="D8" s="13"/>
      <c r="E8" s="4"/>
      <c r="F8" s="14"/>
      <c r="G8" s="22"/>
      <c r="H8" s="25"/>
      <c r="I8" s="4"/>
      <c r="J8" s="4"/>
      <c r="K8" s="4"/>
      <c r="L8" s="4"/>
      <c r="M8" s="4"/>
      <c r="N8" s="4"/>
      <c r="O8" s="4"/>
      <c r="P8" s="4"/>
    </row>
    <row r="9" spans="1:16" ht="14.1" customHeight="1" x14ac:dyDescent="0.4">
      <c r="B9" s="272" t="s">
        <v>7</v>
      </c>
      <c r="C9" s="272"/>
      <c r="D9" s="272"/>
      <c r="F9" s="14"/>
      <c r="G9" s="22"/>
      <c r="H9" s="25"/>
      <c r="I9" s="4"/>
      <c r="J9" s="4"/>
      <c r="K9" s="4"/>
      <c r="L9" s="4"/>
      <c r="M9" s="4"/>
      <c r="N9" s="4"/>
      <c r="O9" s="4"/>
      <c r="P9" s="4"/>
    </row>
    <row r="10" spans="1:16" ht="14.1" customHeight="1" x14ac:dyDescent="0.4">
      <c r="B10" s="13"/>
      <c r="C10" s="272" t="s">
        <v>8</v>
      </c>
      <c r="D10" s="272"/>
      <c r="F10" s="14">
        <v>2</v>
      </c>
      <c r="G10" s="22">
        <v>1</v>
      </c>
      <c r="H10" s="25">
        <v>1</v>
      </c>
      <c r="I10" s="4"/>
      <c r="J10" s="4"/>
      <c r="K10" s="4"/>
      <c r="L10" s="4"/>
      <c r="M10" s="4"/>
      <c r="N10" s="4"/>
      <c r="O10" s="4"/>
      <c r="P10" s="4"/>
    </row>
    <row r="11" spans="1:16" ht="14.1" customHeight="1" x14ac:dyDescent="0.4">
      <c r="B11" s="13"/>
      <c r="C11" s="272" t="s">
        <v>9</v>
      </c>
      <c r="D11" s="272"/>
      <c r="F11" s="14">
        <v>7</v>
      </c>
      <c r="G11" s="22">
        <v>7</v>
      </c>
      <c r="H11" s="25">
        <v>7</v>
      </c>
      <c r="I11" s="4"/>
      <c r="J11" s="4"/>
      <c r="K11" s="4"/>
      <c r="L11" s="4"/>
      <c r="M11" s="4"/>
      <c r="N11" s="4"/>
      <c r="O11" s="4"/>
      <c r="P11" s="4"/>
    </row>
    <row r="12" spans="1:16" ht="14.1" customHeight="1" x14ac:dyDescent="0.4">
      <c r="B12" s="13"/>
      <c r="C12" s="13"/>
      <c r="D12" s="13" t="s">
        <v>10</v>
      </c>
      <c r="F12" s="14">
        <v>1</v>
      </c>
      <c r="G12" s="22">
        <v>2</v>
      </c>
      <c r="H12" s="25">
        <v>1</v>
      </c>
      <c r="I12" s="4"/>
      <c r="J12" s="4"/>
      <c r="K12" s="4"/>
      <c r="L12" s="4"/>
      <c r="M12" s="4"/>
      <c r="N12" s="4"/>
      <c r="O12" s="4"/>
      <c r="P12" s="4"/>
    </row>
    <row r="13" spans="1:16" ht="14.1" customHeight="1" x14ac:dyDescent="0.4">
      <c r="B13" s="13"/>
      <c r="C13" s="13"/>
      <c r="D13" s="13" t="s">
        <v>11</v>
      </c>
      <c r="F13" s="14">
        <v>6</v>
      </c>
      <c r="G13" s="22">
        <v>5</v>
      </c>
      <c r="H13" s="25">
        <v>6</v>
      </c>
      <c r="I13" s="4"/>
      <c r="J13" s="4"/>
      <c r="K13" s="4"/>
      <c r="L13" s="4"/>
      <c r="M13" s="4"/>
      <c r="N13" s="4"/>
      <c r="O13" s="4"/>
      <c r="P13" s="4"/>
    </row>
    <row r="14" spans="1:16" ht="14.1" customHeight="1" x14ac:dyDescent="0.4">
      <c r="B14" s="13"/>
      <c r="C14" s="272" t="s">
        <v>12</v>
      </c>
      <c r="D14" s="272"/>
      <c r="F14" s="14" t="s">
        <v>13</v>
      </c>
      <c r="G14" s="22" t="s">
        <v>13</v>
      </c>
      <c r="H14" s="25" t="s">
        <v>13</v>
      </c>
      <c r="I14" s="4"/>
      <c r="J14" s="4"/>
      <c r="K14" s="4"/>
      <c r="L14" s="4"/>
      <c r="M14" s="4"/>
      <c r="N14" s="4"/>
      <c r="O14" s="4"/>
      <c r="P14" s="4"/>
    </row>
    <row r="15" spans="1:16" ht="24.75" customHeight="1" x14ac:dyDescent="0.4">
      <c r="B15" s="13"/>
      <c r="C15" s="282" t="s">
        <v>14</v>
      </c>
      <c r="D15" s="283"/>
      <c r="F15" s="14">
        <v>4</v>
      </c>
      <c r="G15" s="22">
        <v>4</v>
      </c>
      <c r="H15" s="25">
        <v>4</v>
      </c>
      <c r="I15" s="4"/>
      <c r="J15" s="4"/>
      <c r="K15" s="4"/>
      <c r="L15" s="4"/>
      <c r="M15" s="4"/>
      <c r="N15" s="4"/>
      <c r="O15" s="4"/>
      <c r="P15" s="4"/>
    </row>
    <row r="16" spans="1:16" ht="8.1" customHeight="1" x14ac:dyDescent="0.4">
      <c r="B16" s="13"/>
      <c r="C16" s="13"/>
      <c r="D16" s="13"/>
      <c r="F16" s="14"/>
      <c r="G16" s="22"/>
      <c r="H16" s="25"/>
      <c r="I16" s="4"/>
      <c r="J16" s="4"/>
      <c r="K16" s="4"/>
      <c r="L16" s="4"/>
      <c r="M16" s="4"/>
      <c r="N16" s="4"/>
      <c r="O16" s="4"/>
      <c r="P16" s="4"/>
    </row>
    <row r="17" spans="2:16" ht="14.1" customHeight="1" x14ac:dyDescent="0.4">
      <c r="B17" s="272" t="s">
        <v>15</v>
      </c>
      <c r="C17" s="272"/>
      <c r="D17" s="272"/>
      <c r="F17" s="14"/>
      <c r="G17" s="22"/>
      <c r="H17" s="25"/>
      <c r="I17" s="4"/>
      <c r="J17" s="4"/>
      <c r="K17" s="4"/>
      <c r="L17" s="4"/>
      <c r="M17" s="4"/>
      <c r="N17" s="4"/>
      <c r="O17" s="4"/>
      <c r="P17" s="4"/>
    </row>
    <row r="18" spans="2:16" ht="14.1" customHeight="1" x14ac:dyDescent="0.4">
      <c r="B18" s="13"/>
      <c r="C18" s="272" t="s">
        <v>16</v>
      </c>
      <c r="D18" s="272"/>
      <c r="F18" s="14" t="s">
        <v>13</v>
      </c>
      <c r="G18" s="15" t="s">
        <v>13</v>
      </c>
      <c r="H18" s="27" t="s">
        <v>13</v>
      </c>
      <c r="I18" s="4"/>
      <c r="J18" s="4"/>
      <c r="K18" s="4"/>
      <c r="L18" s="4"/>
      <c r="M18" s="4"/>
      <c r="N18" s="4"/>
      <c r="O18" s="4"/>
      <c r="P18" s="4"/>
    </row>
    <row r="19" spans="2:16" ht="14.1" customHeight="1" x14ac:dyDescent="0.4">
      <c r="B19" s="13"/>
      <c r="C19" s="271" t="s">
        <v>17</v>
      </c>
      <c r="D19" s="271"/>
      <c r="F19" s="14">
        <v>287</v>
      </c>
      <c r="G19" s="22">
        <v>213</v>
      </c>
      <c r="H19" s="25">
        <f>23+101+31+66</f>
        <v>221</v>
      </c>
      <c r="I19" s="4"/>
      <c r="J19" s="4"/>
      <c r="K19" s="4"/>
      <c r="L19" s="4"/>
      <c r="M19" s="4"/>
      <c r="N19" s="4"/>
      <c r="O19" s="4"/>
      <c r="P19" s="4"/>
    </row>
    <row r="20" spans="2:16" ht="14.1" customHeight="1" x14ac:dyDescent="0.4">
      <c r="B20" s="13"/>
      <c r="C20" s="271" t="s">
        <v>18</v>
      </c>
      <c r="D20" s="271"/>
      <c r="F20" s="14">
        <v>91</v>
      </c>
      <c r="G20" s="22">
        <v>82</v>
      </c>
      <c r="H20" s="25">
        <f>17+27+22+21</f>
        <v>87</v>
      </c>
      <c r="I20" s="4"/>
      <c r="J20" s="4"/>
      <c r="K20" s="4"/>
      <c r="L20" s="4"/>
      <c r="M20" s="4"/>
      <c r="N20" s="4"/>
      <c r="O20" s="4"/>
      <c r="P20" s="4"/>
    </row>
    <row r="21" spans="2:16" ht="14.1" customHeight="1" x14ac:dyDescent="0.4">
      <c r="B21" s="13"/>
      <c r="C21" s="271" t="s">
        <v>19</v>
      </c>
      <c r="D21" s="271"/>
      <c r="F21" s="14" t="s">
        <v>13</v>
      </c>
      <c r="G21" s="22" t="s">
        <v>13</v>
      </c>
      <c r="H21" s="25" t="s">
        <v>13</v>
      </c>
      <c r="I21" s="4"/>
      <c r="J21" s="4"/>
      <c r="K21" s="4"/>
      <c r="L21" s="4"/>
      <c r="M21" s="4"/>
      <c r="N21" s="4"/>
      <c r="O21" s="4"/>
      <c r="P21" s="4"/>
    </row>
    <row r="22" spans="2:16" ht="14.1" customHeight="1" x14ac:dyDescent="0.4">
      <c r="B22" s="13"/>
      <c r="C22" s="271" t="s">
        <v>20</v>
      </c>
      <c r="D22" s="271"/>
      <c r="F22" s="14">
        <v>31</v>
      </c>
      <c r="G22" s="22">
        <v>17</v>
      </c>
      <c r="H22" s="25">
        <f>4+6+4+2</f>
        <v>16</v>
      </c>
      <c r="I22" s="4"/>
      <c r="J22" s="4"/>
      <c r="K22" s="4"/>
      <c r="L22" s="4"/>
      <c r="M22" s="4"/>
      <c r="N22" s="4"/>
      <c r="O22" s="4"/>
      <c r="P22" s="4"/>
    </row>
    <row r="23" spans="2:16" ht="14.1" customHeight="1" x14ac:dyDescent="0.4">
      <c r="B23" s="13"/>
      <c r="C23" s="271" t="s">
        <v>21</v>
      </c>
      <c r="D23" s="271"/>
      <c r="F23" s="14">
        <v>9</v>
      </c>
      <c r="G23" s="22">
        <v>9</v>
      </c>
      <c r="H23" s="25">
        <f>1+1+1+3</f>
        <v>6</v>
      </c>
      <c r="I23" s="4"/>
      <c r="J23" s="4"/>
      <c r="K23" s="4"/>
      <c r="L23" s="4"/>
      <c r="M23" s="4"/>
      <c r="N23" s="4"/>
      <c r="O23" s="4"/>
      <c r="P23" s="4"/>
    </row>
    <row r="24" spans="2:16" ht="8.1" customHeight="1" x14ac:dyDescent="0.4">
      <c r="B24" s="13"/>
      <c r="C24" s="16"/>
      <c r="D24" s="16"/>
      <c r="F24" s="14"/>
      <c r="G24" s="22"/>
      <c r="H24" s="25"/>
      <c r="I24" s="4"/>
      <c r="J24" s="4"/>
      <c r="K24" s="4"/>
      <c r="L24" s="4"/>
      <c r="M24" s="4"/>
      <c r="N24" s="4"/>
      <c r="O24" s="4"/>
      <c r="P24" s="4"/>
    </row>
    <row r="25" spans="2:16" ht="14.1" customHeight="1" x14ac:dyDescent="0.4">
      <c r="B25" s="272" t="s">
        <v>22</v>
      </c>
      <c r="C25" s="272"/>
      <c r="D25" s="272"/>
      <c r="F25" s="14"/>
      <c r="G25" s="22"/>
      <c r="H25" s="25"/>
      <c r="I25" s="4"/>
      <c r="J25" s="4"/>
      <c r="K25" s="4"/>
      <c r="L25" s="4"/>
      <c r="M25" s="4"/>
      <c r="N25" s="4"/>
      <c r="O25" s="4"/>
      <c r="P25" s="4"/>
    </row>
    <row r="26" spans="2:16" ht="14.1" customHeight="1" x14ac:dyDescent="0.4">
      <c r="B26" s="13"/>
      <c r="C26" s="271" t="s">
        <v>23</v>
      </c>
      <c r="D26" s="271"/>
      <c r="F26" s="14">
        <v>95</v>
      </c>
      <c r="G26" s="22">
        <v>109</v>
      </c>
      <c r="H26" s="25">
        <f>17+5+18+19</f>
        <v>59</v>
      </c>
      <c r="I26" s="4"/>
      <c r="J26" s="4"/>
      <c r="K26" s="4"/>
      <c r="L26" s="4"/>
      <c r="M26" s="4"/>
      <c r="N26" s="4"/>
      <c r="O26" s="4"/>
      <c r="P26" s="4"/>
    </row>
    <row r="27" spans="2:16" ht="14.1" customHeight="1" x14ac:dyDescent="0.4">
      <c r="B27" s="13"/>
      <c r="C27" s="271" t="s">
        <v>24</v>
      </c>
      <c r="D27" s="271"/>
      <c r="F27" s="14">
        <v>2009</v>
      </c>
      <c r="G27" s="22">
        <v>2035</v>
      </c>
      <c r="H27" s="25">
        <f>177+702+245+753</f>
        <v>1877</v>
      </c>
      <c r="I27" s="4"/>
      <c r="J27" s="4"/>
      <c r="K27" s="4"/>
      <c r="L27" s="4"/>
      <c r="M27" s="4"/>
      <c r="N27" s="4"/>
      <c r="O27" s="4"/>
      <c r="P27" s="4"/>
    </row>
    <row r="28" spans="2:16" ht="8.1" customHeight="1" x14ac:dyDescent="0.4">
      <c r="B28" s="13"/>
      <c r="C28" s="16"/>
      <c r="D28" s="16"/>
      <c r="F28" s="14"/>
      <c r="G28" s="22"/>
      <c r="H28" s="25"/>
      <c r="I28" s="4"/>
      <c r="J28" s="4"/>
      <c r="K28" s="4"/>
      <c r="L28" s="4"/>
      <c r="M28" s="4"/>
      <c r="N28" s="4"/>
      <c r="O28" s="4"/>
      <c r="P28" s="4"/>
    </row>
    <row r="29" spans="2:16" ht="14.1" customHeight="1" x14ac:dyDescent="0.4">
      <c r="B29" s="272" t="s">
        <v>25</v>
      </c>
      <c r="C29" s="272"/>
      <c r="D29" s="272"/>
      <c r="F29" s="14"/>
      <c r="G29" s="22"/>
      <c r="H29" s="25"/>
      <c r="I29" s="4"/>
      <c r="J29" s="4"/>
      <c r="K29" s="4"/>
      <c r="L29" s="4"/>
      <c r="M29" s="4"/>
      <c r="N29" s="4"/>
      <c r="O29" s="4"/>
      <c r="P29" s="4"/>
    </row>
    <row r="30" spans="2:16" ht="14.1" customHeight="1" x14ac:dyDescent="0.4">
      <c r="B30" s="13"/>
      <c r="C30" s="271" t="s">
        <v>26</v>
      </c>
      <c r="D30" s="271"/>
      <c r="F30" s="14">
        <v>325</v>
      </c>
      <c r="G30" s="22">
        <v>293</v>
      </c>
      <c r="H30" s="25">
        <f>50+72+26+72</f>
        <v>220</v>
      </c>
      <c r="I30" s="4"/>
      <c r="J30" s="4"/>
      <c r="K30" s="4"/>
      <c r="L30" s="4"/>
      <c r="M30" s="4"/>
      <c r="N30" s="4"/>
      <c r="O30" s="4"/>
      <c r="P30" s="4"/>
    </row>
    <row r="31" spans="2:16" ht="14.1" customHeight="1" x14ac:dyDescent="0.4">
      <c r="B31" s="13"/>
      <c r="C31" s="271" t="s">
        <v>27</v>
      </c>
      <c r="D31" s="271"/>
      <c r="F31" s="14">
        <v>14</v>
      </c>
      <c r="G31" s="22">
        <v>8</v>
      </c>
      <c r="H31" s="25">
        <f>4+2+1+1</f>
        <v>8</v>
      </c>
      <c r="I31" s="4"/>
      <c r="J31" s="4"/>
      <c r="K31" s="4"/>
      <c r="L31" s="4"/>
      <c r="M31" s="4"/>
      <c r="N31" s="4"/>
      <c r="O31" s="4"/>
      <c r="P31" s="4"/>
    </row>
    <row r="32" spans="2:16" ht="14.1" customHeight="1" x14ac:dyDescent="0.4">
      <c r="B32" s="13"/>
      <c r="C32" s="271" t="s">
        <v>28</v>
      </c>
      <c r="D32" s="271"/>
      <c r="F32" s="14">
        <v>39</v>
      </c>
      <c r="G32" s="22">
        <v>42</v>
      </c>
      <c r="H32" s="25">
        <f>3+13+3+6</f>
        <v>25</v>
      </c>
      <c r="I32" s="4"/>
      <c r="J32" s="4"/>
      <c r="K32" s="4"/>
      <c r="L32" s="4"/>
      <c r="M32" s="4"/>
      <c r="N32" s="4"/>
      <c r="O32" s="4"/>
      <c r="P32" s="4"/>
    </row>
    <row r="33" spans="1:16" ht="14.1" customHeight="1" x14ac:dyDescent="0.4">
      <c r="B33" s="13"/>
      <c r="C33" s="271" t="s">
        <v>29</v>
      </c>
      <c r="D33" s="271"/>
      <c r="F33" s="14" t="s">
        <v>13</v>
      </c>
      <c r="G33" s="22" t="s">
        <v>13</v>
      </c>
      <c r="H33" s="25" t="s">
        <v>13</v>
      </c>
      <c r="I33" s="4"/>
      <c r="J33" s="4"/>
      <c r="K33" s="4"/>
      <c r="L33" s="4"/>
      <c r="M33" s="4"/>
      <c r="N33" s="4"/>
      <c r="O33" s="4"/>
      <c r="P33" s="4"/>
    </row>
    <row r="34" spans="1:16" ht="14.1" customHeight="1" x14ac:dyDescent="0.4">
      <c r="B34" s="13"/>
      <c r="C34" s="271" t="s">
        <v>30</v>
      </c>
      <c r="D34" s="271"/>
      <c r="F34" s="14">
        <v>2</v>
      </c>
      <c r="G34" s="22" t="s">
        <v>13</v>
      </c>
      <c r="H34" s="25">
        <v>1</v>
      </c>
      <c r="I34" s="4"/>
      <c r="J34" s="4"/>
      <c r="K34" s="4"/>
      <c r="L34" s="4"/>
      <c r="M34" s="4"/>
      <c r="N34" s="4"/>
      <c r="O34" s="4"/>
      <c r="P34" s="4"/>
    </row>
    <row r="35" spans="1:16" ht="8.1" customHeight="1" x14ac:dyDescent="0.4">
      <c r="B35" s="13"/>
      <c r="C35" s="16"/>
      <c r="D35" s="16"/>
      <c r="F35" s="14"/>
      <c r="G35" s="22"/>
      <c r="H35" s="25"/>
      <c r="I35" s="4"/>
      <c r="J35" s="4"/>
      <c r="K35" s="4"/>
      <c r="L35" s="4"/>
      <c r="M35" s="4"/>
      <c r="N35" s="4"/>
      <c r="O35" s="4"/>
      <c r="P35" s="4"/>
    </row>
    <row r="36" spans="1:16" ht="14.1" customHeight="1" x14ac:dyDescent="0.4">
      <c r="B36" s="272" t="s">
        <v>31</v>
      </c>
      <c r="C36" s="272"/>
      <c r="D36" s="272"/>
      <c r="F36" s="14"/>
      <c r="G36" s="22"/>
      <c r="H36" s="25"/>
      <c r="I36" s="4"/>
      <c r="J36" s="4"/>
      <c r="K36" s="4"/>
      <c r="L36" s="4"/>
      <c r="M36" s="4"/>
      <c r="N36" s="4"/>
      <c r="O36" s="4"/>
      <c r="P36" s="4"/>
    </row>
    <row r="37" spans="1:16" ht="14.1" customHeight="1" x14ac:dyDescent="0.4">
      <c r="B37" s="13"/>
      <c r="C37" s="272" t="s">
        <v>32</v>
      </c>
      <c r="D37" s="272"/>
      <c r="F37" s="14" t="s">
        <v>13</v>
      </c>
      <c r="G37" s="22" t="s">
        <v>41</v>
      </c>
      <c r="H37" s="25" t="s">
        <v>13</v>
      </c>
      <c r="I37" s="4"/>
      <c r="J37" s="4"/>
      <c r="K37" s="4"/>
      <c r="L37" s="4"/>
      <c r="M37" s="4"/>
      <c r="N37" s="4"/>
      <c r="O37" s="4"/>
      <c r="P37" s="4"/>
    </row>
    <row r="38" spans="1:16" ht="14.1" customHeight="1" x14ac:dyDescent="0.4">
      <c r="B38" s="13"/>
      <c r="C38" s="272" t="s">
        <v>33</v>
      </c>
      <c r="D38" s="272"/>
      <c r="F38" s="14">
        <v>22</v>
      </c>
      <c r="G38" s="22">
        <v>29</v>
      </c>
      <c r="H38" s="25">
        <f>1+2+6+6</f>
        <v>15</v>
      </c>
      <c r="I38" s="4"/>
      <c r="J38" s="4"/>
      <c r="K38" s="4"/>
      <c r="L38" s="4"/>
      <c r="M38" s="4"/>
      <c r="N38" s="4"/>
      <c r="O38" s="4"/>
      <c r="P38" s="4"/>
    </row>
    <row r="39" spans="1:16" ht="8.1" customHeight="1" x14ac:dyDescent="0.4">
      <c r="B39" s="13"/>
      <c r="C39" s="13"/>
      <c r="D39" s="13"/>
      <c r="F39" s="14"/>
      <c r="G39" s="22"/>
      <c r="H39" s="25"/>
      <c r="I39" s="4"/>
      <c r="J39" s="4"/>
      <c r="K39" s="4"/>
      <c r="L39" s="4"/>
      <c r="M39" s="4"/>
      <c r="N39" s="4"/>
      <c r="O39" s="4"/>
      <c r="P39" s="4"/>
    </row>
    <row r="40" spans="1:16" ht="14.1" customHeight="1" x14ac:dyDescent="0.4">
      <c r="B40" s="272" t="s">
        <v>34</v>
      </c>
      <c r="C40" s="272"/>
      <c r="D40" s="272"/>
      <c r="F40" s="14"/>
      <c r="G40" s="22"/>
      <c r="H40" s="25"/>
      <c r="I40" s="4"/>
      <c r="J40" s="4"/>
      <c r="K40" s="4"/>
      <c r="L40" s="4"/>
      <c r="M40" s="4"/>
      <c r="N40" s="4"/>
      <c r="O40" s="4"/>
      <c r="P40" s="4"/>
    </row>
    <row r="41" spans="1:16" ht="14.1" customHeight="1" x14ac:dyDescent="0.4">
      <c r="B41" s="13"/>
      <c r="C41" s="271" t="s">
        <v>35</v>
      </c>
      <c r="D41" s="271"/>
      <c r="F41" s="14">
        <v>140</v>
      </c>
      <c r="G41" s="22">
        <v>108</v>
      </c>
      <c r="H41" s="25">
        <f>16+30+20+49</f>
        <v>115</v>
      </c>
      <c r="I41" s="4"/>
      <c r="J41" s="4"/>
      <c r="K41" s="4"/>
      <c r="L41" s="4"/>
      <c r="M41" s="4"/>
      <c r="N41" s="4"/>
      <c r="O41" s="4"/>
      <c r="P41" s="4"/>
    </row>
    <row r="42" spans="1:16" ht="14.1" customHeight="1" x14ac:dyDescent="0.4">
      <c r="B42" s="13"/>
      <c r="C42" s="271" t="s">
        <v>36</v>
      </c>
      <c r="D42" s="271"/>
      <c r="F42" s="14">
        <v>24</v>
      </c>
      <c r="G42" s="22">
        <v>15</v>
      </c>
      <c r="H42" s="25">
        <f>4+4+4</f>
        <v>12</v>
      </c>
      <c r="I42" s="4"/>
      <c r="J42" s="4"/>
      <c r="K42" s="4"/>
      <c r="L42" s="4"/>
      <c r="M42" s="4"/>
      <c r="N42" s="4"/>
      <c r="O42" s="4"/>
      <c r="P42" s="4"/>
    </row>
    <row r="43" spans="1:16" ht="14.1" customHeight="1" x14ac:dyDescent="0.4">
      <c r="B43" s="13"/>
      <c r="C43" s="271" t="s">
        <v>37</v>
      </c>
      <c r="D43" s="271"/>
      <c r="F43" s="14">
        <v>29</v>
      </c>
      <c r="G43" s="22">
        <v>26</v>
      </c>
      <c r="H43" s="25">
        <f>4+3+2+11</f>
        <v>20</v>
      </c>
      <c r="I43" s="4"/>
      <c r="J43" s="4"/>
      <c r="K43" s="4"/>
      <c r="L43" s="4"/>
      <c r="M43" s="4"/>
      <c r="N43" s="4"/>
      <c r="O43" s="4"/>
      <c r="P43" s="4"/>
    </row>
    <row r="44" spans="1:16" ht="14.1" customHeight="1" x14ac:dyDescent="0.4">
      <c r="B44" s="13"/>
      <c r="C44" s="271" t="s">
        <v>38</v>
      </c>
      <c r="D44" s="271"/>
      <c r="F44" s="14">
        <v>148</v>
      </c>
      <c r="G44" s="22">
        <v>191</v>
      </c>
      <c r="H44" s="25">
        <f>33+36+24+60</f>
        <v>153</v>
      </c>
      <c r="I44" s="4"/>
      <c r="J44" s="4"/>
      <c r="K44" s="4"/>
      <c r="L44" s="4"/>
      <c r="M44" s="4"/>
      <c r="N44" s="4"/>
      <c r="O44" s="4"/>
      <c r="P44" s="4"/>
    </row>
    <row r="45" spans="1:16" ht="14.1" customHeight="1" thickBot="1" x14ac:dyDescent="0.45">
      <c r="A45" s="17"/>
      <c r="B45" s="18"/>
      <c r="C45" s="273" t="s">
        <v>39</v>
      </c>
      <c r="D45" s="273"/>
      <c r="E45" s="17"/>
      <c r="F45" s="19">
        <v>41</v>
      </c>
      <c r="G45" s="23">
        <v>40</v>
      </c>
      <c r="H45" s="26">
        <f>6+21+7+4</f>
        <v>38</v>
      </c>
      <c r="I45" s="4"/>
      <c r="J45" s="4"/>
      <c r="K45" s="4"/>
      <c r="L45" s="4"/>
      <c r="M45" s="4"/>
      <c r="N45" s="4"/>
      <c r="O45" s="4"/>
      <c r="P45" s="4"/>
    </row>
    <row r="46" spans="1:16" ht="2.1" customHeight="1" x14ac:dyDescent="0.4">
      <c r="I46" s="4"/>
      <c r="J46" s="4"/>
      <c r="K46" s="4"/>
      <c r="L46" s="4"/>
      <c r="M46" s="4"/>
      <c r="N46" s="4"/>
      <c r="O46" s="4"/>
      <c r="P46" s="4"/>
    </row>
    <row r="47" spans="1:16" ht="10.5" customHeight="1" x14ac:dyDescent="0.4">
      <c r="A47" s="20" t="s">
        <v>40</v>
      </c>
      <c r="F47" s="274"/>
      <c r="G47" s="274"/>
      <c r="H47" s="274"/>
      <c r="I47" s="4"/>
      <c r="J47" s="4"/>
      <c r="K47" s="4"/>
      <c r="L47" s="4"/>
      <c r="M47" s="4"/>
      <c r="N47" s="4"/>
      <c r="O47" s="4"/>
      <c r="P47" s="4"/>
    </row>
    <row r="48" spans="1:16" ht="10.5" customHeight="1" x14ac:dyDescent="0.4">
      <c r="F48" s="270"/>
      <c r="G48" s="270"/>
      <c r="H48" s="270"/>
    </row>
  </sheetData>
  <mergeCells count="36">
    <mergeCell ref="C19:D19"/>
    <mergeCell ref="F5:F6"/>
    <mergeCell ref="G5:G6"/>
    <mergeCell ref="H5:H6"/>
    <mergeCell ref="B7:D7"/>
    <mergeCell ref="B9:D9"/>
    <mergeCell ref="C10:D10"/>
    <mergeCell ref="C11:D11"/>
    <mergeCell ref="C14:D14"/>
    <mergeCell ref="C15:D15"/>
    <mergeCell ref="B17:D17"/>
    <mergeCell ref="C18:D18"/>
    <mergeCell ref="C33:D33"/>
    <mergeCell ref="C20:D20"/>
    <mergeCell ref="C21:D21"/>
    <mergeCell ref="C22:D22"/>
    <mergeCell ref="C23:D23"/>
    <mergeCell ref="B25:D25"/>
    <mergeCell ref="C26:D26"/>
    <mergeCell ref="C27:D27"/>
    <mergeCell ref="B29:D29"/>
    <mergeCell ref="C30:D30"/>
    <mergeCell ref="C31:D31"/>
    <mergeCell ref="C32:D32"/>
    <mergeCell ref="F48:H48"/>
    <mergeCell ref="C34:D34"/>
    <mergeCell ref="B36:D36"/>
    <mergeCell ref="C37:D37"/>
    <mergeCell ref="C38:D38"/>
    <mergeCell ref="B40:D40"/>
    <mergeCell ref="C41:D41"/>
    <mergeCell ref="C42:D42"/>
    <mergeCell ref="C43:D43"/>
    <mergeCell ref="C44:D44"/>
    <mergeCell ref="C45:D45"/>
    <mergeCell ref="F47:H47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K15"/>
  <sheetViews>
    <sheetView showGridLines="0" zoomScaleNormal="100" workbookViewId="0">
      <selection activeCell="E32" sqref="E32"/>
    </sheetView>
  </sheetViews>
  <sheetFormatPr defaultColWidth="6.125" defaultRowHeight="10.5" x14ac:dyDescent="0.4"/>
  <cols>
    <col min="1" max="1" width="0.875" style="30" customWidth="1"/>
    <col min="2" max="2" width="6.5" style="30" customWidth="1"/>
    <col min="3" max="3" width="4.125" style="30" customWidth="1"/>
    <col min="4" max="4" width="0.875" style="30" customWidth="1"/>
    <col min="5" max="6" width="13.625" style="28" customWidth="1"/>
    <col min="7" max="9" width="13.625" style="30" customWidth="1"/>
    <col min="10" max="16384" width="6.125" style="30"/>
  </cols>
  <sheetData>
    <row r="1" spans="1:11" ht="12.75" customHeight="1" x14ac:dyDescent="0.4">
      <c r="A1" s="47" t="s">
        <v>228</v>
      </c>
      <c r="B1" s="47"/>
      <c r="C1" s="47"/>
      <c r="D1" s="47"/>
      <c r="E1" s="119"/>
      <c r="F1" s="119"/>
    </row>
    <row r="2" spans="1:11" ht="9.75" customHeight="1" x14ac:dyDescent="0.4">
      <c r="E2" s="68"/>
      <c r="F2" s="68"/>
    </row>
    <row r="3" spans="1:11" ht="9.75" customHeight="1" x14ac:dyDescent="0.4">
      <c r="B3" s="269"/>
      <c r="C3" s="269"/>
      <c r="D3" s="269"/>
      <c r="E3" s="268"/>
      <c r="F3" s="268"/>
      <c r="G3" s="28"/>
      <c r="H3" s="28"/>
      <c r="I3" s="6" t="s">
        <v>227</v>
      </c>
      <c r="K3" s="105"/>
    </row>
    <row r="4" spans="1:11" ht="2.1" customHeight="1" thickBot="1" x14ac:dyDescent="0.45">
      <c r="B4" s="269"/>
      <c r="C4" s="269"/>
      <c r="D4" s="269"/>
      <c r="E4" s="268"/>
      <c r="F4" s="268"/>
      <c r="G4" s="28"/>
      <c r="H4" s="28"/>
      <c r="I4" s="6"/>
      <c r="K4" s="105"/>
    </row>
    <row r="5" spans="1:11" ht="18" customHeight="1" x14ac:dyDescent="0.4">
      <c r="A5" s="29"/>
      <c r="B5" s="267"/>
      <c r="C5" s="190" t="s">
        <v>226</v>
      </c>
      <c r="D5" s="267"/>
      <c r="E5" s="307" t="s">
        <v>225</v>
      </c>
      <c r="F5" s="308"/>
      <c r="G5" s="308"/>
      <c r="H5" s="354" t="s">
        <v>224</v>
      </c>
      <c r="I5" s="356" t="s">
        <v>223</v>
      </c>
      <c r="K5" s="105"/>
    </row>
    <row r="6" spans="1:11" ht="18" customHeight="1" x14ac:dyDescent="0.4">
      <c r="A6" s="358" t="s">
        <v>222</v>
      </c>
      <c r="B6" s="358"/>
      <c r="C6" s="266"/>
      <c r="D6" s="114"/>
      <c r="E6" s="265" t="s">
        <v>6</v>
      </c>
      <c r="F6" s="112" t="s">
        <v>221</v>
      </c>
      <c r="G6" s="264" t="s">
        <v>220</v>
      </c>
      <c r="H6" s="355"/>
      <c r="I6" s="357"/>
    </row>
    <row r="7" spans="1:11" ht="3" customHeight="1" x14ac:dyDescent="0.4">
      <c r="B7" s="28"/>
      <c r="C7" s="28"/>
      <c r="D7" s="28"/>
      <c r="E7" s="263"/>
      <c r="F7" s="263"/>
      <c r="G7" s="262"/>
      <c r="H7" s="109"/>
    </row>
    <row r="8" spans="1:11" ht="15" customHeight="1" x14ac:dyDescent="0.4">
      <c r="B8" s="261" t="s">
        <v>77</v>
      </c>
      <c r="C8" s="28" t="s">
        <v>219</v>
      </c>
      <c r="E8" s="255">
        <v>50</v>
      </c>
      <c r="F8" s="255">
        <v>50</v>
      </c>
      <c r="G8" s="255" t="s">
        <v>13</v>
      </c>
      <c r="H8" s="254">
        <v>425</v>
      </c>
      <c r="I8" s="253">
        <v>438</v>
      </c>
    </row>
    <row r="9" spans="1:11" ht="15" customHeight="1" x14ac:dyDescent="0.4">
      <c r="B9" s="6">
        <v>30</v>
      </c>
      <c r="E9" s="255">
        <v>50</v>
      </c>
      <c r="F9" s="255">
        <v>50</v>
      </c>
      <c r="G9" s="255" t="s">
        <v>13</v>
      </c>
      <c r="H9" s="254">
        <v>430</v>
      </c>
      <c r="I9" s="253">
        <v>415</v>
      </c>
    </row>
    <row r="10" spans="1:11" ht="15" customHeight="1" x14ac:dyDescent="0.4">
      <c r="A10" s="107"/>
      <c r="B10" s="260" t="s">
        <v>75</v>
      </c>
      <c r="C10" s="259" t="s">
        <v>219</v>
      </c>
      <c r="D10" s="107"/>
      <c r="E10" s="258">
        <f>SUM(F10:G10)</f>
        <v>50</v>
      </c>
      <c r="F10" s="258">
        <v>50</v>
      </c>
      <c r="G10" s="258" t="s">
        <v>13</v>
      </c>
      <c r="H10" s="257">
        <v>439</v>
      </c>
      <c r="I10" s="256">
        <v>392</v>
      </c>
      <c r="J10" s="28"/>
    </row>
    <row r="11" spans="1:11" ht="15" customHeight="1" x14ac:dyDescent="0.4">
      <c r="B11" s="278" t="s">
        <v>218</v>
      </c>
      <c r="C11" s="278"/>
      <c r="E11" s="255">
        <f>+F11+G11</f>
        <v>1058</v>
      </c>
      <c r="F11" s="255">
        <v>1057</v>
      </c>
      <c r="G11" s="255">
        <v>1</v>
      </c>
      <c r="H11" s="254">
        <v>8355</v>
      </c>
      <c r="I11" s="253">
        <v>7263</v>
      </c>
    </row>
    <row r="12" spans="1:11" ht="3" customHeight="1" thickBot="1" x14ac:dyDescent="0.45">
      <c r="A12" s="249"/>
      <c r="B12" s="249"/>
      <c r="C12" s="249"/>
      <c r="D12" s="249"/>
      <c r="E12" s="252"/>
      <c r="F12" s="252"/>
      <c r="G12" s="251"/>
      <c r="H12" s="250"/>
      <c r="I12" s="249"/>
      <c r="J12" s="152"/>
    </row>
    <row r="13" spans="1:11" ht="2.1" customHeight="1" x14ac:dyDescent="0.4">
      <c r="A13" s="152"/>
      <c r="B13" s="152"/>
      <c r="C13" s="152"/>
      <c r="D13" s="152"/>
      <c r="E13" s="248"/>
      <c r="F13" s="248"/>
      <c r="G13" s="152"/>
      <c r="H13" s="152"/>
      <c r="I13" s="152"/>
      <c r="J13" s="152"/>
    </row>
    <row r="14" spans="1:11" x14ac:dyDescent="0.4">
      <c r="A14" s="247" t="s">
        <v>86</v>
      </c>
      <c r="B14" s="152"/>
      <c r="C14" s="247"/>
      <c r="D14" s="247"/>
      <c r="E14" s="248"/>
      <c r="F14" s="248"/>
      <c r="G14" s="152"/>
      <c r="H14" s="152"/>
      <c r="I14" s="152"/>
      <c r="J14" s="152"/>
      <c r="K14" s="28"/>
    </row>
    <row r="15" spans="1:11" x14ac:dyDescent="0.4">
      <c r="A15" s="152"/>
      <c r="B15" s="152"/>
      <c r="C15" s="152"/>
      <c r="D15" s="152"/>
      <c r="E15" s="247"/>
      <c r="F15" s="247"/>
      <c r="G15" s="152"/>
      <c r="H15" s="152"/>
      <c r="I15" s="152"/>
      <c r="J15" s="152"/>
    </row>
  </sheetData>
  <mergeCells count="5">
    <mergeCell ref="E5:G5"/>
    <mergeCell ref="H5:H6"/>
    <mergeCell ref="I5:I6"/>
    <mergeCell ref="A6:B6"/>
    <mergeCell ref="B11:C11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47"/>
  <sheetViews>
    <sheetView showGridLines="0" zoomScaleNormal="100" zoomScaleSheetLayoutView="100" workbookViewId="0"/>
  </sheetViews>
  <sheetFormatPr defaultColWidth="6.125" defaultRowHeight="10.5" x14ac:dyDescent="0.4"/>
  <cols>
    <col min="1" max="1" width="2.625" style="30" customWidth="1"/>
    <col min="2" max="3" width="5.625" style="30" customWidth="1"/>
    <col min="4" max="4" width="9.625" style="30" customWidth="1"/>
    <col min="5" max="5" width="2.625" style="30" customWidth="1"/>
    <col min="6" max="8" width="18.125" style="30" customWidth="1"/>
    <col min="9" max="256" width="6.125" style="30"/>
    <col min="257" max="257" width="2.625" style="30" customWidth="1"/>
    <col min="258" max="259" width="5.625" style="30" customWidth="1"/>
    <col min="260" max="260" width="9.625" style="30" customWidth="1"/>
    <col min="261" max="261" width="2.625" style="30" customWidth="1"/>
    <col min="262" max="264" width="18.125" style="30" customWidth="1"/>
    <col min="265" max="512" width="6.125" style="30"/>
    <col min="513" max="513" width="2.625" style="30" customWidth="1"/>
    <col min="514" max="515" width="5.625" style="30" customWidth="1"/>
    <col min="516" max="516" width="9.625" style="30" customWidth="1"/>
    <col min="517" max="517" width="2.625" style="30" customWidth="1"/>
    <col min="518" max="520" width="18.125" style="30" customWidth="1"/>
    <col min="521" max="768" width="6.125" style="30"/>
    <col min="769" max="769" width="2.625" style="30" customWidth="1"/>
    <col min="770" max="771" width="5.625" style="30" customWidth="1"/>
    <col min="772" max="772" width="9.625" style="30" customWidth="1"/>
    <col min="773" max="773" width="2.625" style="30" customWidth="1"/>
    <col min="774" max="776" width="18.125" style="30" customWidth="1"/>
    <col min="777" max="1024" width="6.125" style="30"/>
    <col min="1025" max="1025" width="2.625" style="30" customWidth="1"/>
    <col min="1026" max="1027" width="5.625" style="30" customWidth="1"/>
    <col min="1028" max="1028" width="9.625" style="30" customWidth="1"/>
    <col min="1029" max="1029" width="2.625" style="30" customWidth="1"/>
    <col min="1030" max="1032" width="18.125" style="30" customWidth="1"/>
    <col min="1033" max="1280" width="6.125" style="30"/>
    <col min="1281" max="1281" width="2.625" style="30" customWidth="1"/>
    <col min="1282" max="1283" width="5.625" style="30" customWidth="1"/>
    <col min="1284" max="1284" width="9.625" style="30" customWidth="1"/>
    <col min="1285" max="1285" width="2.625" style="30" customWidth="1"/>
    <col min="1286" max="1288" width="18.125" style="30" customWidth="1"/>
    <col min="1289" max="1536" width="6.125" style="30"/>
    <col min="1537" max="1537" width="2.625" style="30" customWidth="1"/>
    <col min="1538" max="1539" width="5.625" style="30" customWidth="1"/>
    <col min="1540" max="1540" width="9.625" style="30" customWidth="1"/>
    <col min="1541" max="1541" width="2.625" style="30" customWidth="1"/>
    <col min="1542" max="1544" width="18.125" style="30" customWidth="1"/>
    <col min="1545" max="1792" width="6.125" style="30"/>
    <col min="1793" max="1793" width="2.625" style="30" customWidth="1"/>
    <col min="1794" max="1795" width="5.625" style="30" customWidth="1"/>
    <col min="1796" max="1796" width="9.625" style="30" customWidth="1"/>
    <col min="1797" max="1797" width="2.625" style="30" customWidth="1"/>
    <col min="1798" max="1800" width="18.125" style="30" customWidth="1"/>
    <col min="1801" max="2048" width="6.125" style="30"/>
    <col min="2049" max="2049" width="2.625" style="30" customWidth="1"/>
    <col min="2050" max="2051" width="5.625" style="30" customWidth="1"/>
    <col min="2052" max="2052" width="9.625" style="30" customWidth="1"/>
    <col min="2053" max="2053" width="2.625" style="30" customWidth="1"/>
    <col min="2054" max="2056" width="18.125" style="30" customWidth="1"/>
    <col min="2057" max="2304" width="6.125" style="30"/>
    <col min="2305" max="2305" width="2.625" style="30" customWidth="1"/>
    <col min="2306" max="2307" width="5.625" style="30" customWidth="1"/>
    <col min="2308" max="2308" width="9.625" style="30" customWidth="1"/>
    <col min="2309" max="2309" width="2.625" style="30" customWidth="1"/>
    <col min="2310" max="2312" width="18.125" style="30" customWidth="1"/>
    <col min="2313" max="2560" width="6.125" style="30"/>
    <col min="2561" max="2561" width="2.625" style="30" customWidth="1"/>
    <col min="2562" max="2563" width="5.625" style="30" customWidth="1"/>
    <col min="2564" max="2564" width="9.625" style="30" customWidth="1"/>
    <col min="2565" max="2565" width="2.625" style="30" customWidth="1"/>
    <col min="2566" max="2568" width="18.125" style="30" customWidth="1"/>
    <col min="2569" max="2816" width="6.125" style="30"/>
    <col min="2817" max="2817" width="2.625" style="30" customWidth="1"/>
    <col min="2818" max="2819" width="5.625" style="30" customWidth="1"/>
    <col min="2820" max="2820" width="9.625" style="30" customWidth="1"/>
    <col min="2821" max="2821" width="2.625" style="30" customWidth="1"/>
    <col min="2822" max="2824" width="18.125" style="30" customWidth="1"/>
    <col min="2825" max="3072" width="6.125" style="30"/>
    <col min="3073" max="3073" width="2.625" style="30" customWidth="1"/>
    <col min="3074" max="3075" width="5.625" style="30" customWidth="1"/>
    <col min="3076" max="3076" width="9.625" style="30" customWidth="1"/>
    <col min="3077" max="3077" width="2.625" style="30" customWidth="1"/>
    <col min="3078" max="3080" width="18.125" style="30" customWidth="1"/>
    <col min="3081" max="3328" width="6.125" style="30"/>
    <col min="3329" max="3329" width="2.625" style="30" customWidth="1"/>
    <col min="3330" max="3331" width="5.625" style="30" customWidth="1"/>
    <col min="3332" max="3332" width="9.625" style="30" customWidth="1"/>
    <col min="3333" max="3333" width="2.625" style="30" customWidth="1"/>
    <col min="3334" max="3336" width="18.125" style="30" customWidth="1"/>
    <col min="3337" max="3584" width="6.125" style="30"/>
    <col min="3585" max="3585" width="2.625" style="30" customWidth="1"/>
    <col min="3586" max="3587" width="5.625" style="30" customWidth="1"/>
    <col min="3588" max="3588" width="9.625" style="30" customWidth="1"/>
    <col min="3589" max="3589" width="2.625" style="30" customWidth="1"/>
    <col min="3590" max="3592" width="18.125" style="30" customWidth="1"/>
    <col min="3593" max="3840" width="6.125" style="30"/>
    <col min="3841" max="3841" width="2.625" style="30" customWidth="1"/>
    <col min="3842" max="3843" width="5.625" style="30" customWidth="1"/>
    <col min="3844" max="3844" width="9.625" style="30" customWidth="1"/>
    <col min="3845" max="3845" width="2.625" style="30" customWidth="1"/>
    <col min="3846" max="3848" width="18.125" style="30" customWidth="1"/>
    <col min="3849" max="4096" width="6.125" style="30"/>
    <col min="4097" max="4097" width="2.625" style="30" customWidth="1"/>
    <col min="4098" max="4099" width="5.625" style="30" customWidth="1"/>
    <col min="4100" max="4100" width="9.625" style="30" customWidth="1"/>
    <col min="4101" max="4101" width="2.625" style="30" customWidth="1"/>
    <col min="4102" max="4104" width="18.125" style="30" customWidth="1"/>
    <col min="4105" max="4352" width="6.125" style="30"/>
    <col min="4353" max="4353" width="2.625" style="30" customWidth="1"/>
    <col min="4354" max="4355" width="5.625" style="30" customWidth="1"/>
    <col min="4356" max="4356" width="9.625" style="30" customWidth="1"/>
    <col min="4357" max="4357" width="2.625" style="30" customWidth="1"/>
    <col min="4358" max="4360" width="18.125" style="30" customWidth="1"/>
    <col min="4361" max="4608" width="6.125" style="30"/>
    <col min="4609" max="4609" width="2.625" style="30" customWidth="1"/>
    <col min="4610" max="4611" width="5.625" style="30" customWidth="1"/>
    <col min="4612" max="4612" width="9.625" style="30" customWidth="1"/>
    <col min="4613" max="4613" width="2.625" style="30" customWidth="1"/>
    <col min="4614" max="4616" width="18.125" style="30" customWidth="1"/>
    <col min="4617" max="4864" width="6.125" style="30"/>
    <col min="4865" max="4865" width="2.625" style="30" customWidth="1"/>
    <col min="4866" max="4867" width="5.625" style="30" customWidth="1"/>
    <col min="4868" max="4868" width="9.625" style="30" customWidth="1"/>
    <col min="4869" max="4869" width="2.625" style="30" customWidth="1"/>
    <col min="4870" max="4872" width="18.125" style="30" customWidth="1"/>
    <col min="4873" max="5120" width="6.125" style="30"/>
    <col min="5121" max="5121" width="2.625" style="30" customWidth="1"/>
    <col min="5122" max="5123" width="5.625" style="30" customWidth="1"/>
    <col min="5124" max="5124" width="9.625" style="30" customWidth="1"/>
    <col min="5125" max="5125" width="2.625" style="30" customWidth="1"/>
    <col min="5126" max="5128" width="18.125" style="30" customWidth="1"/>
    <col min="5129" max="5376" width="6.125" style="30"/>
    <col min="5377" max="5377" width="2.625" style="30" customWidth="1"/>
    <col min="5378" max="5379" width="5.625" style="30" customWidth="1"/>
    <col min="5380" max="5380" width="9.625" style="30" customWidth="1"/>
    <col min="5381" max="5381" width="2.625" style="30" customWidth="1"/>
    <col min="5382" max="5384" width="18.125" style="30" customWidth="1"/>
    <col min="5385" max="5632" width="6.125" style="30"/>
    <col min="5633" max="5633" width="2.625" style="30" customWidth="1"/>
    <col min="5634" max="5635" width="5.625" style="30" customWidth="1"/>
    <col min="5636" max="5636" width="9.625" style="30" customWidth="1"/>
    <col min="5637" max="5637" width="2.625" style="30" customWidth="1"/>
    <col min="5638" max="5640" width="18.125" style="30" customWidth="1"/>
    <col min="5641" max="5888" width="6.125" style="30"/>
    <col min="5889" max="5889" width="2.625" style="30" customWidth="1"/>
    <col min="5890" max="5891" width="5.625" style="30" customWidth="1"/>
    <col min="5892" max="5892" width="9.625" style="30" customWidth="1"/>
    <col min="5893" max="5893" width="2.625" style="30" customWidth="1"/>
    <col min="5894" max="5896" width="18.125" style="30" customWidth="1"/>
    <col min="5897" max="6144" width="6.125" style="30"/>
    <col min="6145" max="6145" width="2.625" style="30" customWidth="1"/>
    <col min="6146" max="6147" width="5.625" style="30" customWidth="1"/>
    <col min="6148" max="6148" width="9.625" style="30" customWidth="1"/>
    <col min="6149" max="6149" width="2.625" style="30" customWidth="1"/>
    <col min="6150" max="6152" width="18.125" style="30" customWidth="1"/>
    <col min="6153" max="6400" width="6.125" style="30"/>
    <col min="6401" max="6401" width="2.625" style="30" customWidth="1"/>
    <col min="6402" max="6403" width="5.625" style="30" customWidth="1"/>
    <col min="6404" max="6404" width="9.625" style="30" customWidth="1"/>
    <col min="6405" max="6405" width="2.625" style="30" customWidth="1"/>
    <col min="6406" max="6408" width="18.125" style="30" customWidth="1"/>
    <col min="6409" max="6656" width="6.125" style="30"/>
    <col min="6657" max="6657" width="2.625" style="30" customWidth="1"/>
    <col min="6658" max="6659" width="5.625" style="30" customWidth="1"/>
    <col min="6660" max="6660" width="9.625" style="30" customWidth="1"/>
    <col min="6661" max="6661" width="2.625" style="30" customWidth="1"/>
    <col min="6662" max="6664" width="18.125" style="30" customWidth="1"/>
    <col min="6665" max="6912" width="6.125" style="30"/>
    <col min="6913" max="6913" width="2.625" style="30" customWidth="1"/>
    <col min="6914" max="6915" width="5.625" style="30" customWidth="1"/>
    <col min="6916" max="6916" width="9.625" style="30" customWidth="1"/>
    <col min="6917" max="6917" width="2.625" style="30" customWidth="1"/>
    <col min="6918" max="6920" width="18.125" style="30" customWidth="1"/>
    <col min="6921" max="7168" width="6.125" style="30"/>
    <col min="7169" max="7169" width="2.625" style="30" customWidth="1"/>
    <col min="7170" max="7171" width="5.625" style="30" customWidth="1"/>
    <col min="7172" max="7172" width="9.625" style="30" customWidth="1"/>
    <col min="7173" max="7173" width="2.625" style="30" customWidth="1"/>
    <col min="7174" max="7176" width="18.125" style="30" customWidth="1"/>
    <col min="7177" max="7424" width="6.125" style="30"/>
    <col min="7425" max="7425" width="2.625" style="30" customWidth="1"/>
    <col min="7426" max="7427" width="5.625" style="30" customWidth="1"/>
    <col min="7428" max="7428" width="9.625" style="30" customWidth="1"/>
    <col min="7429" max="7429" width="2.625" style="30" customWidth="1"/>
    <col min="7430" max="7432" width="18.125" style="30" customWidth="1"/>
    <col min="7433" max="7680" width="6.125" style="30"/>
    <col min="7681" max="7681" width="2.625" style="30" customWidth="1"/>
    <col min="7682" max="7683" width="5.625" style="30" customWidth="1"/>
    <col min="7684" max="7684" width="9.625" style="30" customWidth="1"/>
    <col min="7685" max="7685" width="2.625" style="30" customWidth="1"/>
    <col min="7686" max="7688" width="18.125" style="30" customWidth="1"/>
    <col min="7689" max="7936" width="6.125" style="30"/>
    <col min="7937" max="7937" width="2.625" style="30" customWidth="1"/>
    <col min="7938" max="7939" width="5.625" style="30" customWidth="1"/>
    <col min="7940" max="7940" width="9.625" style="30" customWidth="1"/>
    <col min="7941" max="7941" width="2.625" style="30" customWidth="1"/>
    <col min="7942" max="7944" width="18.125" style="30" customWidth="1"/>
    <col min="7945" max="8192" width="6.125" style="30"/>
    <col min="8193" max="8193" width="2.625" style="30" customWidth="1"/>
    <col min="8194" max="8195" width="5.625" style="30" customWidth="1"/>
    <col min="8196" max="8196" width="9.625" style="30" customWidth="1"/>
    <col min="8197" max="8197" width="2.625" style="30" customWidth="1"/>
    <col min="8198" max="8200" width="18.125" style="30" customWidth="1"/>
    <col min="8201" max="8448" width="6.125" style="30"/>
    <col min="8449" max="8449" width="2.625" style="30" customWidth="1"/>
    <col min="8450" max="8451" width="5.625" style="30" customWidth="1"/>
    <col min="8452" max="8452" width="9.625" style="30" customWidth="1"/>
    <col min="8453" max="8453" width="2.625" style="30" customWidth="1"/>
    <col min="8454" max="8456" width="18.125" style="30" customWidth="1"/>
    <col min="8457" max="8704" width="6.125" style="30"/>
    <col min="8705" max="8705" width="2.625" style="30" customWidth="1"/>
    <col min="8706" max="8707" width="5.625" style="30" customWidth="1"/>
    <col min="8708" max="8708" width="9.625" style="30" customWidth="1"/>
    <col min="8709" max="8709" width="2.625" style="30" customWidth="1"/>
    <col min="8710" max="8712" width="18.125" style="30" customWidth="1"/>
    <col min="8713" max="8960" width="6.125" style="30"/>
    <col min="8961" max="8961" width="2.625" style="30" customWidth="1"/>
    <col min="8962" max="8963" width="5.625" style="30" customWidth="1"/>
    <col min="8964" max="8964" width="9.625" style="30" customWidth="1"/>
    <col min="8965" max="8965" width="2.625" style="30" customWidth="1"/>
    <col min="8966" max="8968" width="18.125" style="30" customWidth="1"/>
    <col min="8969" max="9216" width="6.125" style="30"/>
    <col min="9217" max="9217" width="2.625" style="30" customWidth="1"/>
    <col min="9218" max="9219" width="5.625" style="30" customWidth="1"/>
    <col min="9220" max="9220" width="9.625" style="30" customWidth="1"/>
    <col min="9221" max="9221" width="2.625" style="30" customWidth="1"/>
    <col min="9222" max="9224" width="18.125" style="30" customWidth="1"/>
    <col min="9225" max="9472" width="6.125" style="30"/>
    <col min="9473" max="9473" width="2.625" style="30" customWidth="1"/>
    <col min="9474" max="9475" width="5.625" style="30" customWidth="1"/>
    <col min="9476" max="9476" width="9.625" style="30" customWidth="1"/>
    <col min="9477" max="9477" width="2.625" style="30" customWidth="1"/>
    <col min="9478" max="9480" width="18.125" style="30" customWidth="1"/>
    <col min="9481" max="9728" width="6.125" style="30"/>
    <col min="9729" max="9729" width="2.625" style="30" customWidth="1"/>
    <col min="9730" max="9731" width="5.625" style="30" customWidth="1"/>
    <col min="9732" max="9732" width="9.625" style="30" customWidth="1"/>
    <col min="9733" max="9733" width="2.625" style="30" customWidth="1"/>
    <col min="9734" max="9736" width="18.125" style="30" customWidth="1"/>
    <col min="9737" max="9984" width="6.125" style="30"/>
    <col min="9985" max="9985" width="2.625" style="30" customWidth="1"/>
    <col min="9986" max="9987" width="5.625" style="30" customWidth="1"/>
    <col min="9988" max="9988" width="9.625" style="30" customWidth="1"/>
    <col min="9989" max="9989" width="2.625" style="30" customWidth="1"/>
    <col min="9990" max="9992" width="18.125" style="30" customWidth="1"/>
    <col min="9993" max="10240" width="6.125" style="30"/>
    <col min="10241" max="10241" width="2.625" style="30" customWidth="1"/>
    <col min="10242" max="10243" width="5.625" style="30" customWidth="1"/>
    <col min="10244" max="10244" width="9.625" style="30" customWidth="1"/>
    <col min="10245" max="10245" width="2.625" style="30" customWidth="1"/>
    <col min="10246" max="10248" width="18.125" style="30" customWidth="1"/>
    <col min="10249" max="10496" width="6.125" style="30"/>
    <col min="10497" max="10497" width="2.625" style="30" customWidth="1"/>
    <col min="10498" max="10499" width="5.625" style="30" customWidth="1"/>
    <col min="10500" max="10500" width="9.625" style="30" customWidth="1"/>
    <col min="10501" max="10501" width="2.625" style="30" customWidth="1"/>
    <col min="10502" max="10504" width="18.125" style="30" customWidth="1"/>
    <col min="10505" max="10752" width="6.125" style="30"/>
    <col min="10753" max="10753" width="2.625" style="30" customWidth="1"/>
    <col min="10754" max="10755" width="5.625" style="30" customWidth="1"/>
    <col min="10756" max="10756" width="9.625" style="30" customWidth="1"/>
    <col min="10757" max="10757" width="2.625" style="30" customWidth="1"/>
    <col min="10758" max="10760" width="18.125" style="30" customWidth="1"/>
    <col min="10761" max="11008" width="6.125" style="30"/>
    <col min="11009" max="11009" width="2.625" style="30" customWidth="1"/>
    <col min="11010" max="11011" width="5.625" style="30" customWidth="1"/>
    <col min="11012" max="11012" width="9.625" style="30" customWidth="1"/>
    <col min="11013" max="11013" width="2.625" style="30" customWidth="1"/>
    <col min="11014" max="11016" width="18.125" style="30" customWidth="1"/>
    <col min="11017" max="11264" width="6.125" style="30"/>
    <col min="11265" max="11265" width="2.625" style="30" customWidth="1"/>
    <col min="11266" max="11267" width="5.625" style="30" customWidth="1"/>
    <col min="11268" max="11268" width="9.625" style="30" customWidth="1"/>
    <col min="11269" max="11269" width="2.625" style="30" customWidth="1"/>
    <col min="11270" max="11272" width="18.125" style="30" customWidth="1"/>
    <col min="11273" max="11520" width="6.125" style="30"/>
    <col min="11521" max="11521" width="2.625" style="30" customWidth="1"/>
    <col min="11522" max="11523" width="5.625" style="30" customWidth="1"/>
    <col min="11524" max="11524" width="9.625" style="30" customWidth="1"/>
    <col min="11525" max="11525" width="2.625" style="30" customWidth="1"/>
    <col min="11526" max="11528" width="18.125" style="30" customWidth="1"/>
    <col min="11529" max="11776" width="6.125" style="30"/>
    <col min="11777" max="11777" width="2.625" style="30" customWidth="1"/>
    <col min="11778" max="11779" width="5.625" style="30" customWidth="1"/>
    <col min="11780" max="11780" width="9.625" style="30" customWidth="1"/>
    <col min="11781" max="11781" width="2.625" style="30" customWidth="1"/>
    <col min="11782" max="11784" width="18.125" style="30" customWidth="1"/>
    <col min="11785" max="12032" width="6.125" style="30"/>
    <col min="12033" max="12033" width="2.625" style="30" customWidth="1"/>
    <col min="12034" max="12035" width="5.625" style="30" customWidth="1"/>
    <col min="12036" max="12036" width="9.625" style="30" customWidth="1"/>
    <col min="12037" max="12037" width="2.625" style="30" customWidth="1"/>
    <col min="12038" max="12040" width="18.125" style="30" customWidth="1"/>
    <col min="12041" max="12288" width="6.125" style="30"/>
    <col min="12289" max="12289" width="2.625" style="30" customWidth="1"/>
    <col min="12290" max="12291" width="5.625" style="30" customWidth="1"/>
    <col min="12292" max="12292" width="9.625" style="30" customWidth="1"/>
    <col min="12293" max="12293" width="2.625" style="30" customWidth="1"/>
    <col min="12294" max="12296" width="18.125" style="30" customWidth="1"/>
    <col min="12297" max="12544" width="6.125" style="30"/>
    <col min="12545" max="12545" width="2.625" style="30" customWidth="1"/>
    <col min="12546" max="12547" width="5.625" style="30" customWidth="1"/>
    <col min="12548" max="12548" width="9.625" style="30" customWidth="1"/>
    <col min="12549" max="12549" width="2.625" style="30" customWidth="1"/>
    <col min="12550" max="12552" width="18.125" style="30" customWidth="1"/>
    <col min="12553" max="12800" width="6.125" style="30"/>
    <col min="12801" max="12801" width="2.625" style="30" customWidth="1"/>
    <col min="12802" max="12803" width="5.625" style="30" customWidth="1"/>
    <col min="12804" max="12804" width="9.625" style="30" customWidth="1"/>
    <col min="12805" max="12805" width="2.625" style="30" customWidth="1"/>
    <col min="12806" max="12808" width="18.125" style="30" customWidth="1"/>
    <col min="12809" max="13056" width="6.125" style="30"/>
    <col min="13057" max="13057" width="2.625" style="30" customWidth="1"/>
    <col min="13058" max="13059" width="5.625" style="30" customWidth="1"/>
    <col min="13060" max="13060" width="9.625" style="30" customWidth="1"/>
    <col min="13061" max="13061" width="2.625" style="30" customWidth="1"/>
    <col min="13062" max="13064" width="18.125" style="30" customWidth="1"/>
    <col min="13065" max="13312" width="6.125" style="30"/>
    <col min="13313" max="13313" width="2.625" style="30" customWidth="1"/>
    <col min="13314" max="13315" width="5.625" style="30" customWidth="1"/>
    <col min="13316" max="13316" width="9.625" style="30" customWidth="1"/>
    <col min="13317" max="13317" width="2.625" style="30" customWidth="1"/>
    <col min="13318" max="13320" width="18.125" style="30" customWidth="1"/>
    <col min="13321" max="13568" width="6.125" style="30"/>
    <col min="13569" max="13569" width="2.625" style="30" customWidth="1"/>
    <col min="13570" max="13571" width="5.625" style="30" customWidth="1"/>
    <col min="13572" max="13572" width="9.625" style="30" customWidth="1"/>
    <col min="13573" max="13573" width="2.625" style="30" customWidth="1"/>
    <col min="13574" max="13576" width="18.125" style="30" customWidth="1"/>
    <col min="13577" max="13824" width="6.125" style="30"/>
    <col min="13825" max="13825" width="2.625" style="30" customWidth="1"/>
    <col min="13826" max="13827" width="5.625" style="30" customWidth="1"/>
    <col min="13828" max="13828" width="9.625" style="30" customWidth="1"/>
    <col min="13829" max="13829" width="2.625" style="30" customWidth="1"/>
    <col min="13830" max="13832" width="18.125" style="30" customWidth="1"/>
    <col min="13833" max="14080" width="6.125" style="30"/>
    <col min="14081" max="14081" width="2.625" style="30" customWidth="1"/>
    <col min="14082" max="14083" width="5.625" style="30" customWidth="1"/>
    <col min="14084" max="14084" width="9.625" style="30" customWidth="1"/>
    <col min="14085" max="14085" width="2.625" style="30" customWidth="1"/>
    <col min="14086" max="14088" width="18.125" style="30" customWidth="1"/>
    <col min="14089" max="14336" width="6.125" style="30"/>
    <col min="14337" max="14337" width="2.625" style="30" customWidth="1"/>
    <col min="14338" max="14339" width="5.625" style="30" customWidth="1"/>
    <col min="14340" max="14340" width="9.625" style="30" customWidth="1"/>
    <col min="14341" max="14341" width="2.625" style="30" customWidth="1"/>
    <col min="14342" max="14344" width="18.125" style="30" customWidth="1"/>
    <col min="14345" max="14592" width="6.125" style="30"/>
    <col min="14593" max="14593" width="2.625" style="30" customWidth="1"/>
    <col min="14594" max="14595" width="5.625" style="30" customWidth="1"/>
    <col min="14596" max="14596" width="9.625" style="30" customWidth="1"/>
    <col min="14597" max="14597" width="2.625" style="30" customWidth="1"/>
    <col min="14598" max="14600" width="18.125" style="30" customWidth="1"/>
    <col min="14601" max="14848" width="6.125" style="30"/>
    <col min="14849" max="14849" width="2.625" style="30" customWidth="1"/>
    <col min="14850" max="14851" width="5.625" style="30" customWidth="1"/>
    <col min="14852" max="14852" width="9.625" style="30" customWidth="1"/>
    <col min="14853" max="14853" width="2.625" style="30" customWidth="1"/>
    <col min="14854" max="14856" width="18.125" style="30" customWidth="1"/>
    <col min="14857" max="15104" width="6.125" style="30"/>
    <col min="15105" max="15105" width="2.625" style="30" customWidth="1"/>
    <col min="15106" max="15107" width="5.625" style="30" customWidth="1"/>
    <col min="15108" max="15108" width="9.625" style="30" customWidth="1"/>
    <col min="15109" max="15109" width="2.625" style="30" customWidth="1"/>
    <col min="15110" max="15112" width="18.125" style="30" customWidth="1"/>
    <col min="15113" max="15360" width="6.125" style="30"/>
    <col min="15361" max="15361" width="2.625" style="30" customWidth="1"/>
    <col min="15362" max="15363" width="5.625" style="30" customWidth="1"/>
    <col min="15364" max="15364" width="9.625" style="30" customWidth="1"/>
    <col min="15365" max="15365" width="2.625" style="30" customWidth="1"/>
    <col min="15366" max="15368" width="18.125" style="30" customWidth="1"/>
    <col min="15369" max="15616" width="6.125" style="30"/>
    <col min="15617" max="15617" width="2.625" style="30" customWidth="1"/>
    <col min="15618" max="15619" width="5.625" style="30" customWidth="1"/>
    <col min="15620" max="15620" width="9.625" style="30" customWidth="1"/>
    <col min="15621" max="15621" width="2.625" style="30" customWidth="1"/>
    <col min="15622" max="15624" width="18.125" style="30" customWidth="1"/>
    <col min="15625" max="15872" width="6.125" style="30"/>
    <col min="15873" max="15873" width="2.625" style="30" customWidth="1"/>
    <col min="15874" max="15875" width="5.625" style="30" customWidth="1"/>
    <col min="15876" max="15876" width="9.625" style="30" customWidth="1"/>
    <col min="15877" max="15877" width="2.625" style="30" customWidth="1"/>
    <col min="15878" max="15880" width="18.125" style="30" customWidth="1"/>
    <col min="15881" max="16128" width="6.125" style="30"/>
    <col min="16129" max="16129" width="2.625" style="30" customWidth="1"/>
    <col min="16130" max="16131" width="5.625" style="30" customWidth="1"/>
    <col min="16132" max="16132" width="9.625" style="30" customWidth="1"/>
    <col min="16133" max="16133" width="2.625" style="30" customWidth="1"/>
    <col min="16134" max="16136" width="18.125" style="30" customWidth="1"/>
    <col min="16137" max="16384" width="6.125" style="30"/>
  </cols>
  <sheetData>
    <row r="1" spans="1:8" ht="12.75" customHeight="1" x14ac:dyDescent="0.4">
      <c r="A1" s="47" t="s">
        <v>56</v>
      </c>
      <c r="B1" s="32"/>
      <c r="C1" s="32"/>
      <c r="D1" s="32"/>
      <c r="E1" s="32"/>
      <c r="F1" s="32"/>
    </row>
    <row r="2" spans="1:8" x14ac:dyDescent="0.4">
      <c r="A2" s="32"/>
      <c r="B2" s="32"/>
      <c r="C2" s="32"/>
      <c r="D2" s="32"/>
      <c r="E2" s="32"/>
      <c r="F2" s="32"/>
    </row>
    <row r="3" spans="1:8" x14ac:dyDescent="0.4">
      <c r="A3" s="32"/>
      <c r="B3" s="32"/>
      <c r="C3" s="32"/>
      <c r="D3" s="32"/>
      <c r="E3" s="32"/>
      <c r="F3" s="32"/>
    </row>
    <row r="4" spans="1:8" x14ac:dyDescent="0.4">
      <c r="A4" s="33"/>
      <c r="B4" s="46"/>
      <c r="C4" s="33"/>
      <c r="D4" s="33"/>
      <c r="E4" s="33"/>
      <c r="F4" s="33"/>
      <c r="G4" s="6"/>
      <c r="H4" s="6" t="s">
        <v>1</v>
      </c>
    </row>
    <row r="5" spans="1:8" ht="2.1" customHeight="1" thickBot="1" x14ac:dyDescent="0.45">
      <c r="A5" s="33"/>
      <c r="B5" s="46"/>
      <c r="C5" s="33"/>
      <c r="D5" s="33"/>
      <c r="E5" s="33"/>
      <c r="F5" s="33"/>
      <c r="G5" s="6"/>
      <c r="H5" s="6"/>
    </row>
    <row r="6" spans="1:8" ht="11.1" customHeight="1" x14ac:dyDescent="0.4">
      <c r="A6" s="43"/>
      <c r="B6" s="45"/>
      <c r="C6" s="43"/>
      <c r="D6" s="44" t="s">
        <v>2</v>
      </c>
      <c r="E6" s="43"/>
      <c r="F6" s="287" t="s">
        <v>55</v>
      </c>
      <c r="G6" s="289" t="s">
        <v>54</v>
      </c>
      <c r="H6" s="279">
        <v>2</v>
      </c>
    </row>
    <row r="7" spans="1:8" ht="11.1" customHeight="1" x14ac:dyDescent="0.4">
      <c r="A7" s="33"/>
      <c r="B7" s="34" t="s">
        <v>5</v>
      </c>
      <c r="C7" s="33"/>
      <c r="D7" s="33"/>
      <c r="E7" s="33"/>
      <c r="F7" s="288"/>
      <c r="G7" s="290"/>
      <c r="H7" s="280"/>
    </row>
    <row r="8" spans="1:8" ht="20.100000000000001" customHeight="1" x14ac:dyDescent="0.4">
      <c r="A8" s="42"/>
      <c r="B8" s="291" t="s">
        <v>6</v>
      </c>
      <c r="C8" s="291"/>
      <c r="D8" s="291"/>
      <c r="E8" s="42"/>
      <c r="F8" s="41">
        <v>88</v>
      </c>
      <c r="G8" s="21">
        <v>51</v>
      </c>
      <c r="H8" s="24">
        <f>SUM(H11,H18,H26,H34,H40,H44)</f>
        <v>52</v>
      </c>
    </row>
    <row r="9" spans="1:8" ht="8.1" customHeight="1" x14ac:dyDescent="0.4">
      <c r="A9" s="33"/>
      <c r="B9" s="39"/>
      <c r="C9" s="39"/>
      <c r="D9" s="39"/>
      <c r="E9" s="33"/>
      <c r="F9" s="37"/>
      <c r="G9" s="22"/>
      <c r="H9" s="25"/>
    </row>
    <row r="10" spans="1:8" ht="14.1" customHeight="1" x14ac:dyDescent="0.4">
      <c r="A10" s="33"/>
      <c r="B10" s="286" t="s">
        <v>53</v>
      </c>
      <c r="C10" s="286"/>
      <c r="D10" s="286"/>
      <c r="E10" s="33"/>
      <c r="F10" s="37"/>
      <c r="G10" s="22"/>
      <c r="H10" s="25"/>
    </row>
    <row r="11" spans="1:8" ht="14.1" customHeight="1" x14ac:dyDescent="0.4">
      <c r="A11" s="33"/>
      <c r="B11" s="39"/>
      <c r="C11" s="284" t="s">
        <v>6</v>
      </c>
      <c r="D11" s="284"/>
      <c r="E11" s="33"/>
      <c r="F11" s="37">
        <v>0</v>
      </c>
      <c r="G11" s="22">
        <v>0</v>
      </c>
      <c r="H11" s="25">
        <v>0</v>
      </c>
    </row>
    <row r="12" spans="1:8" ht="14.1" customHeight="1" x14ac:dyDescent="0.4">
      <c r="A12" s="33"/>
      <c r="B12" s="39"/>
      <c r="C12" s="284" t="s">
        <v>8</v>
      </c>
      <c r="D12" s="284"/>
      <c r="E12" s="33"/>
      <c r="F12" s="37" t="s">
        <v>13</v>
      </c>
      <c r="G12" s="22" t="s">
        <v>13</v>
      </c>
      <c r="H12" s="25" t="s">
        <v>41</v>
      </c>
    </row>
    <row r="13" spans="1:8" ht="14.1" customHeight="1" x14ac:dyDescent="0.4">
      <c r="A13" s="33"/>
      <c r="B13" s="39"/>
      <c r="C13" s="284" t="s">
        <v>9</v>
      </c>
      <c r="D13" s="284"/>
      <c r="E13" s="33"/>
      <c r="F13" s="37" t="s">
        <v>13</v>
      </c>
      <c r="G13" s="22" t="s">
        <v>13</v>
      </c>
      <c r="H13" s="25" t="s">
        <v>41</v>
      </c>
    </row>
    <row r="14" spans="1:8" ht="14.1" customHeight="1" x14ac:dyDescent="0.4">
      <c r="A14" s="33"/>
      <c r="B14" s="39"/>
      <c r="C14" s="284" t="s">
        <v>12</v>
      </c>
      <c r="D14" s="284"/>
      <c r="E14" s="33"/>
      <c r="F14" s="37" t="s">
        <v>13</v>
      </c>
      <c r="G14" s="22" t="s">
        <v>13</v>
      </c>
      <c r="H14" s="25" t="s">
        <v>41</v>
      </c>
    </row>
    <row r="15" spans="1:8" ht="14.1" customHeight="1" x14ac:dyDescent="0.4">
      <c r="A15" s="33"/>
      <c r="B15" s="39"/>
      <c r="C15" s="284" t="s">
        <v>52</v>
      </c>
      <c r="D15" s="284"/>
      <c r="E15" s="33"/>
      <c r="F15" s="37" t="s">
        <v>13</v>
      </c>
      <c r="G15" s="22" t="s">
        <v>13</v>
      </c>
      <c r="H15" s="25" t="s">
        <v>41</v>
      </c>
    </row>
    <row r="16" spans="1:8" ht="8.1" customHeight="1" x14ac:dyDescent="0.4">
      <c r="A16" s="33"/>
      <c r="B16" s="39"/>
      <c r="C16" s="38"/>
      <c r="D16" s="38"/>
      <c r="E16" s="33"/>
      <c r="F16" s="37"/>
      <c r="G16" s="22"/>
      <c r="H16" s="25"/>
    </row>
    <row r="17" spans="1:8" ht="14.1" customHeight="1" x14ac:dyDescent="0.4">
      <c r="A17" s="33"/>
      <c r="B17" s="286" t="s">
        <v>51</v>
      </c>
      <c r="C17" s="286"/>
      <c r="D17" s="286"/>
      <c r="E17" s="33"/>
      <c r="F17" s="37"/>
      <c r="G17" s="22"/>
      <c r="H17" s="25"/>
    </row>
    <row r="18" spans="1:8" ht="14.1" customHeight="1" x14ac:dyDescent="0.4">
      <c r="A18" s="33"/>
      <c r="B18" s="39"/>
      <c r="C18" s="284" t="s">
        <v>6</v>
      </c>
      <c r="D18" s="284"/>
      <c r="E18" s="33"/>
      <c r="F18" s="37">
        <v>9</v>
      </c>
      <c r="G18" s="22">
        <v>4</v>
      </c>
      <c r="H18" s="25">
        <v>13</v>
      </c>
    </row>
    <row r="19" spans="1:8" ht="14.1" customHeight="1" x14ac:dyDescent="0.4">
      <c r="A19" s="33"/>
      <c r="B19" s="39"/>
      <c r="C19" s="284" t="s">
        <v>50</v>
      </c>
      <c r="D19" s="284"/>
      <c r="E19" s="33"/>
      <c r="F19" s="37" t="s">
        <v>13</v>
      </c>
      <c r="G19" s="22" t="s">
        <v>13</v>
      </c>
      <c r="H19" s="25" t="s">
        <v>41</v>
      </c>
    </row>
    <row r="20" spans="1:8" ht="14.1" customHeight="1" x14ac:dyDescent="0.4">
      <c r="A20" s="33"/>
      <c r="B20" s="39"/>
      <c r="C20" s="284" t="s">
        <v>17</v>
      </c>
      <c r="D20" s="284"/>
      <c r="E20" s="33"/>
      <c r="F20" s="37">
        <v>3</v>
      </c>
      <c r="G20" s="22" t="s">
        <v>13</v>
      </c>
      <c r="H20" s="25">
        <v>4</v>
      </c>
    </row>
    <row r="21" spans="1:8" ht="14.1" customHeight="1" x14ac:dyDescent="0.4">
      <c r="A21" s="33"/>
      <c r="B21" s="39"/>
      <c r="C21" s="284" t="s">
        <v>18</v>
      </c>
      <c r="D21" s="284"/>
      <c r="E21" s="33"/>
      <c r="F21" s="37">
        <v>6</v>
      </c>
      <c r="G21" s="22">
        <v>3</v>
      </c>
      <c r="H21" s="25">
        <v>8</v>
      </c>
    </row>
    <row r="22" spans="1:8" ht="14.1" customHeight="1" x14ac:dyDescent="0.4">
      <c r="A22" s="33"/>
      <c r="B22" s="39"/>
      <c r="C22" s="284" t="s">
        <v>20</v>
      </c>
      <c r="D22" s="284"/>
      <c r="E22" s="33"/>
      <c r="F22" s="37" t="s">
        <v>13</v>
      </c>
      <c r="G22" s="22">
        <v>1</v>
      </c>
      <c r="H22" s="25" t="s">
        <v>41</v>
      </c>
    </row>
    <row r="23" spans="1:8" ht="14.1" customHeight="1" x14ac:dyDescent="0.4">
      <c r="A23" s="33"/>
      <c r="B23" s="39"/>
      <c r="C23" s="284" t="s">
        <v>21</v>
      </c>
      <c r="D23" s="284"/>
      <c r="E23" s="33"/>
      <c r="F23" s="37" t="s">
        <v>13</v>
      </c>
      <c r="G23" s="22" t="s">
        <v>13</v>
      </c>
      <c r="H23" s="25">
        <v>1</v>
      </c>
    </row>
    <row r="24" spans="1:8" ht="8.1" customHeight="1" x14ac:dyDescent="0.4">
      <c r="A24" s="33"/>
      <c r="B24" s="39"/>
      <c r="C24" s="38"/>
      <c r="D24" s="38"/>
      <c r="E24" s="33"/>
      <c r="F24" s="37"/>
      <c r="G24" s="22"/>
      <c r="H24" s="25"/>
    </row>
    <row r="25" spans="1:8" ht="14.1" customHeight="1" x14ac:dyDescent="0.4">
      <c r="A25" s="33"/>
      <c r="B25" s="286" t="s">
        <v>49</v>
      </c>
      <c r="C25" s="286"/>
      <c r="D25" s="286"/>
      <c r="E25" s="33"/>
      <c r="F25" s="37"/>
      <c r="G25" s="22"/>
      <c r="H25" s="25"/>
    </row>
    <row r="26" spans="1:8" ht="14.1" customHeight="1" x14ac:dyDescent="0.4">
      <c r="A26" s="33"/>
      <c r="B26" s="39"/>
      <c r="C26" s="284" t="s">
        <v>6</v>
      </c>
      <c r="D26" s="284"/>
      <c r="E26" s="33"/>
      <c r="F26" s="37">
        <v>56</v>
      </c>
      <c r="G26" s="22">
        <v>38</v>
      </c>
      <c r="H26" s="25">
        <v>27</v>
      </c>
    </row>
    <row r="27" spans="1:8" ht="14.1" customHeight="1" x14ac:dyDescent="0.4">
      <c r="A27" s="33"/>
      <c r="B27" s="39"/>
      <c r="C27" s="284" t="s">
        <v>48</v>
      </c>
      <c r="D27" s="284"/>
      <c r="E27" s="33"/>
      <c r="F27" s="37">
        <v>1</v>
      </c>
      <c r="G27" s="22" t="s">
        <v>13</v>
      </c>
      <c r="H27" s="25" t="s">
        <v>41</v>
      </c>
    </row>
    <row r="28" spans="1:8" ht="14.1" customHeight="1" x14ac:dyDescent="0.4">
      <c r="A28" s="33"/>
      <c r="B28" s="39"/>
      <c r="C28" s="284" t="s">
        <v>47</v>
      </c>
      <c r="D28" s="284"/>
      <c r="E28" s="33"/>
      <c r="F28" s="37">
        <v>39</v>
      </c>
      <c r="G28" s="22">
        <v>34</v>
      </c>
      <c r="H28" s="25">
        <v>20</v>
      </c>
    </row>
    <row r="29" spans="1:8" ht="14.1" customHeight="1" x14ac:dyDescent="0.4">
      <c r="A29" s="33"/>
      <c r="B29" s="39"/>
      <c r="C29" s="284" t="s">
        <v>46</v>
      </c>
      <c r="D29" s="284"/>
      <c r="E29" s="33"/>
      <c r="F29" s="37" t="s">
        <v>13</v>
      </c>
      <c r="G29" s="22" t="s">
        <v>13</v>
      </c>
      <c r="H29" s="25" t="s">
        <v>41</v>
      </c>
    </row>
    <row r="30" spans="1:8" ht="14.1" customHeight="1" x14ac:dyDescent="0.4">
      <c r="A30" s="33"/>
      <c r="B30" s="39"/>
      <c r="C30" s="284" t="s">
        <v>45</v>
      </c>
      <c r="D30" s="284"/>
      <c r="E30" s="33"/>
      <c r="F30" s="37">
        <v>5</v>
      </c>
      <c r="G30" s="22">
        <v>3</v>
      </c>
      <c r="H30" s="25">
        <v>1</v>
      </c>
    </row>
    <row r="31" spans="1:8" ht="14.1" customHeight="1" x14ac:dyDescent="0.4">
      <c r="A31" s="33"/>
      <c r="B31" s="39"/>
      <c r="C31" s="284" t="s">
        <v>39</v>
      </c>
      <c r="D31" s="284"/>
      <c r="E31" s="33"/>
      <c r="F31" s="37">
        <v>11</v>
      </c>
      <c r="G31" s="22">
        <v>1</v>
      </c>
      <c r="H31" s="25">
        <v>6</v>
      </c>
    </row>
    <row r="32" spans="1:8" ht="8.1" customHeight="1" x14ac:dyDescent="0.4">
      <c r="A32" s="33"/>
      <c r="B32" s="39"/>
      <c r="C32" s="38"/>
      <c r="D32" s="38"/>
      <c r="E32" s="33"/>
      <c r="F32" s="37"/>
      <c r="G32" s="22"/>
      <c r="H32" s="25"/>
    </row>
    <row r="33" spans="1:12" ht="14.1" customHeight="1" x14ac:dyDescent="0.4">
      <c r="A33" s="33"/>
      <c r="B33" s="286" t="s">
        <v>44</v>
      </c>
      <c r="C33" s="286"/>
      <c r="D33" s="286"/>
      <c r="E33" s="33"/>
      <c r="F33" s="37"/>
      <c r="G33" s="22"/>
      <c r="H33" s="25"/>
    </row>
    <row r="34" spans="1:12" ht="14.1" customHeight="1" x14ac:dyDescent="0.4">
      <c r="A34" s="33"/>
      <c r="B34" s="39"/>
      <c r="C34" s="284" t="s">
        <v>6</v>
      </c>
      <c r="D34" s="284"/>
      <c r="E34" s="33"/>
      <c r="F34" s="37">
        <v>14</v>
      </c>
      <c r="G34" s="22">
        <v>6</v>
      </c>
      <c r="H34" s="25">
        <v>6</v>
      </c>
    </row>
    <row r="35" spans="1:12" ht="14.1" customHeight="1" x14ac:dyDescent="0.4">
      <c r="A35" s="33"/>
      <c r="B35" s="39"/>
      <c r="C35" s="284" t="s">
        <v>26</v>
      </c>
      <c r="D35" s="284"/>
      <c r="E35" s="33"/>
      <c r="F35" s="37">
        <v>9</v>
      </c>
      <c r="G35" s="22">
        <v>6</v>
      </c>
      <c r="H35" s="25">
        <v>6</v>
      </c>
    </row>
    <row r="36" spans="1:12" ht="14.1" customHeight="1" x14ac:dyDescent="0.4">
      <c r="A36" s="33"/>
      <c r="B36" s="39"/>
      <c r="C36" s="284" t="s">
        <v>27</v>
      </c>
      <c r="D36" s="284"/>
      <c r="E36" s="33"/>
      <c r="F36" s="37">
        <v>5</v>
      </c>
      <c r="G36" s="22" t="s">
        <v>13</v>
      </c>
      <c r="H36" s="25" t="s">
        <v>41</v>
      </c>
    </row>
    <row r="37" spans="1:12" ht="14.1" customHeight="1" x14ac:dyDescent="0.4">
      <c r="A37" s="33"/>
      <c r="B37" s="39"/>
      <c r="C37" s="284" t="s">
        <v>39</v>
      </c>
      <c r="D37" s="284"/>
      <c r="E37" s="33"/>
      <c r="F37" s="37" t="s">
        <v>13</v>
      </c>
      <c r="G37" s="22" t="s">
        <v>13</v>
      </c>
      <c r="H37" s="25" t="s">
        <v>41</v>
      </c>
    </row>
    <row r="38" spans="1:12" ht="8.1" customHeight="1" x14ac:dyDescent="0.4">
      <c r="A38" s="33"/>
      <c r="B38" s="39"/>
      <c r="C38" s="38"/>
      <c r="D38" s="38"/>
      <c r="E38" s="33"/>
      <c r="F38" s="37"/>
      <c r="G38" s="22"/>
      <c r="H38" s="25"/>
    </row>
    <row r="39" spans="1:12" ht="14.1" customHeight="1" x14ac:dyDescent="0.4">
      <c r="A39" s="33"/>
      <c r="B39" s="286" t="s">
        <v>43</v>
      </c>
      <c r="C39" s="286"/>
      <c r="D39" s="286"/>
      <c r="E39" s="33"/>
      <c r="F39" s="37"/>
      <c r="G39" s="22"/>
      <c r="H39" s="25"/>
    </row>
    <row r="40" spans="1:12" ht="14.1" customHeight="1" x14ac:dyDescent="0.4">
      <c r="A40" s="33"/>
      <c r="B40" s="39"/>
      <c r="C40" s="284" t="s">
        <v>6</v>
      </c>
      <c r="D40" s="284"/>
      <c r="E40" s="33"/>
      <c r="F40" s="37">
        <v>1</v>
      </c>
      <c r="G40" s="22">
        <v>0</v>
      </c>
      <c r="H40" s="25">
        <v>2</v>
      </c>
    </row>
    <row r="41" spans="1:12" ht="14.1" customHeight="1" x14ac:dyDescent="0.4">
      <c r="A41" s="33"/>
      <c r="B41" s="39"/>
      <c r="C41" s="284" t="s">
        <v>32</v>
      </c>
      <c r="D41" s="284"/>
      <c r="E41" s="33"/>
      <c r="F41" s="37" t="s">
        <v>13</v>
      </c>
      <c r="G41" s="22" t="s">
        <v>13</v>
      </c>
      <c r="H41" s="25" t="s">
        <v>41</v>
      </c>
      <c r="L41" s="40"/>
    </row>
    <row r="42" spans="1:12" ht="14.1" customHeight="1" x14ac:dyDescent="0.4">
      <c r="A42" s="33"/>
      <c r="B42" s="39"/>
      <c r="C42" s="284" t="s">
        <v>33</v>
      </c>
      <c r="D42" s="284"/>
      <c r="E42" s="33"/>
      <c r="F42" s="37">
        <v>1</v>
      </c>
      <c r="G42" s="22" t="s">
        <v>13</v>
      </c>
      <c r="H42" s="25">
        <v>2</v>
      </c>
    </row>
    <row r="43" spans="1:12" ht="8.1" customHeight="1" x14ac:dyDescent="0.4">
      <c r="A43" s="33"/>
      <c r="B43" s="39"/>
      <c r="C43" s="38"/>
      <c r="D43" s="38"/>
      <c r="E43" s="33"/>
      <c r="F43" s="37"/>
      <c r="G43" s="22"/>
      <c r="H43" s="25"/>
    </row>
    <row r="44" spans="1:12" ht="14.1" customHeight="1" thickBot="1" x14ac:dyDescent="0.45">
      <c r="A44" s="36"/>
      <c r="B44" s="285" t="s">
        <v>39</v>
      </c>
      <c r="C44" s="285"/>
      <c r="D44" s="285"/>
      <c r="E44" s="36"/>
      <c r="F44" s="35">
        <v>8</v>
      </c>
      <c r="G44" s="23">
        <v>3</v>
      </c>
      <c r="H44" s="26">
        <v>4</v>
      </c>
    </row>
    <row r="45" spans="1:12" ht="2.1" customHeight="1" x14ac:dyDescent="0.4">
      <c r="A45" s="33"/>
      <c r="B45" s="33"/>
      <c r="C45" s="33"/>
      <c r="D45" s="33"/>
      <c r="E45" s="33"/>
      <c r="F45" s="33"/>
    </row>
    <row r="46" spans="1:12" ht="10.5" customHeight="1" x14ac:dyDescent="0.4">
      <c r="A46" s="34" t="s">
        <v>42</v>
      </c>
      <c r="B46" s="33"/>
      <c r="C46" s="33"/>
      <c r="D46" s="33"/>
      <c r="E46" s="33"/>
      <c r="F46" s="33"/>
    </row>
    <row r="47" spans="1:12" x14ac:dyDescent="0.4">
      <c r="A47" s="32"/>
      <c r="B47" s="32"/>
      <c r="C47" s="32"/>
      <c r="D47" s="32"/>
      <c r="E47" s="32"/>
      <c r="F47" s="32"/>
    </row>
  </sheetData>
  <mergeCells count="34">
    <mergeCell ref="C11:D11"/>
    <mergeCell ref="C12:D12"/>
    <mergeCell ref="C13:D13"/>
    <mergeCell ref="C14:D14"/>
    <mergeCell ref="F6:F7"/>
    <mergeCell ref="G6:G7"/>
    <mergeCell ref="H6:H7"/>
    <mergeCell ref="B8:D8"/>
    <mergeCell ref="B10:D10"/>
    <mergeCell ref="C15:D15"/>
    <mergeCell ref="B17:D17"/>
    <mergeCell ref="C31:D31"/>
    <mergeCell ref="C19:D19"/>
    <mergeCell ref="C20:D20"/>
    <mergeCell ref="C21:D21"/>
    <mergeCell ref="C22:D22"/>
    <mergeCell ref="C23:D23"/>
    <mergeCell ref="B25:D25"/>
    <mergeCell ref="C26:D26"/>
    <mergeCell ref="C18:D18"/>
    <mergeCell ref="C27:D27"/>
    <mergeCell ref="C28:D28"/>
    <mergeCell ref="C29:D29"/>
    <mergeCell ref="C30:D30"/>
    <mergeCell ref="C40:D40"/>
    <mergeCell ref="C42:D42"/>
    <mergeCell ref="B44:D44"/>
    <mergeCell ref="B33:D33"/>
    <mergeCell ref="C34:D34"/>
    <mergeCell ref="C35:D35"/>
    <mergeCell ref="C36:D36"/>
    <mergeCell ref="C37:D37"/>
    <mergeCell ref="B39:D39"/>
    <mergeCell ref="C41:D41"/>
  </mergeCells>
  <phoneticPr fontId="3"/>
  <pageMargins left="0.62992125984251968" right="0.59055118110236227" top="0.47244094488188981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J24"/>
  <sheetViews>
    <sheetView showGridLines="0" zoomScaleNormal="100" workbookViewId="0"/>
  </sheetViews>
  <sheetFormatPr defaultColWidth="6.125" defaultRowHeight="10.5" x14ac:dyDescent="0.4"/>
  <cols>
    <col min="1" max="1" width="2.625" style="48" customWidth="1"/>
    <col min="2" max="3" width="5.625" style="48" customWidth="1"/>
    <col min="4" max="4" width="9.625" style="48" customWidth="1"/>
    <col min="5" max="5" width="2.625" style="48" customWidth="1"/>
    <col min="6" max="7" width="18.125" style="48" customWidth="1"/>
    <col min="8" max="8" width="18.125" style="49" customWidth="1"/>
    <col min="9" max="16384" width="6.125" style="48"/>
  </cols>
  <sheetData>
    <row r="1" spans="1:10" ht="12.75" customHeight="1" x14ac:dyDescent="0.4">
      <c r="A1" s="67" t="s">
        <v>73</v>
      </c>
    </row>
    <row r="3" spans="1:10" x14ac:dyDescent="0.4">
      <c r="B3" s="65"/>
      <c r="H3" s="66" t="s">
        <v>72</v>
      </c>
    </row>
    <row r="4" spans="1:10" ht="2.1" customHeight="1" thickBot="1" x14ac:dyDescent="0.45">
      <c r="B4" s="65"/>
      <c r="H4" s="64"/>
    </row>
    <row r="5" spans="1:10" ht="12.95" customHeight="1" x14ac:dyDescent="0.4">
      <c r="A5" s="61"/>
      <c r="B5" s="63"/>
      <c r="C5" s="61"/>
      <c r="D5" s="62" t="s">
        <v>2</v>
      </c>
      <c r="E5" s="61"/>
      <c r="F5" s="294" t="s">
        <v>71</v>
      </c>
      <c r="G5" s="294">
        <v>30</v>
      </c>
      <c r="H5" s="296" t="s">
        <v>4</v>
      </c>
    </row>
    <row r="6" spans="1:10" ht="12.95" customHeight="1" x14ac:dyDescent="0.4">
      <c r="B6" s="50" t="s">
        <v>5</v>
      </c>
      <c r="F6" s="295"/>
      <c r="G6" s="295"/>
      <c r="H6" s="297"/>
      <c r="J6" s="50"/>
    </row>
    <row r="7" spans="1:10" ht="20.100000000000001" customHeight="1" x14ac:dyDescent="0.4">
      <c r="A7" s="60"/>
      <c r="B7" s="298" t="s">
        <v>6</v>
      </c>
      <c r="C7" s="298"/>
      <c r="D7" s="298"/>
      <c r="E7" s="60"/>
      <c r="F7" s="59">
        <v>860</v>
      </c>
      <c r="G7" s="59">
        <v>753</v>
      </c>
      <c r="H7" s="58">
        <f>SUM(H9:H11,H12:H13,H14:H18,H19:H21)</f>
        <v>691</v>
      </c>
    </row>
    <row r="8" spans="1:10" ht="3" customHeight="1" x14ac:dyDescent="0.4">
      <c r="B8" s="57"/>
      <c r="C8" s="57"/>
      <c r="D8" s="57"/>
      <c r="F8" s="56"/>
      <c r="G8" s="56"/>
      <c r="H8" s="55"/>
    </row>
    <row r="9" spans="1:10" ht="12.95" customHeight="1" x14ac:dyDescent="0.4">
      <c r="B9" s="292" t="s">
        <v>70</v>
      </c>
      <c r="C9" s="292"/>
      <c r="D9" s="292"/>
      <c r="F9" s="56">
        <v>5</v>
      </c>
      <c r="G9" s="56">
        <v>4</v>
      </c>
      <c r="H9" s="55">
        <v>6</v>
      </c>
    </row>
    <row r="10" spans="1:10" ht="12.95" customHeight="1" x14ac:dyDescent="0.4">
      <c r="B10" s="292" t="s">
        <v>69</v>
      </c>
      <c r="C10" s="292"/>
      <c r="D10" s="292"/>
      <c r="F10" s="56">
        <v>6</v>
      </c>
      <c r="G10" s="56">
        <v>6</v>
      </c>
      <c r="H10" s="55">
        <v>7</v>
      </c>
    </row>
    <row r="11" spans="1:10" ht="12.95" customHeight="1" x14ac:dyDescent="0.4">
      <c r="B11" s="292" t="s">
        <v>68</v>
      </c>
      <c r="C11" s="292"/>
      <c r="D11" s="292"/>
      <c r="F11" s="56">
        <v>7</v>
      </c>
      <c r="G11" s="56">
        <v>1</v>
      </c>
      <c r="H11" s="55">
        <v>2</v>
      </c>
    </row>
    <row r="12" spans="1:10" ht="12.95" customHeight="1" x14ac:dyDescent="0.4">
      <c r="B12" s="292" t="s">
        <v>67</v>
      </c>
      <c r="C12" s="292"/>
      <c r="D12" s="292"/>
      <c r="F12" s="56">
        <v>8</v>
      </c>
      <c r="G12" s="56">
        <v>10</v>
      </c>
      <c r="H12" s="55">
        <v>14</v>
      </c>
    </row>
    <row r="13" spans="1:10" ht="12.95" customHeight="1" x14ac:dyDescent="0.4">
      <c r="B13" s="292" t="s">
        <v>66</v>
      </c>
      <c r="C13" s="292"/>
      <c r="D13" s="292"/>
      <c r="F13" s="56">
        <v>40</v>
      </c>
      <c r="G13" s="56">
        <v>40</v>
      </c>
      <c r="H13" s="55">
        <v>39</v>
      </c>
    </row>
    <row r="14" spans="1:10" ht="14.1" customHeight="1" x14ac:dyDescent="0.4">
      <c r="B14" s="293" t="s">
        <v>65</v>
      </c>
      <c r="C14" s="293"/>
      <c r="D14" s="293"/>
      <c r="F14" s="56">
        <v>72</v>
      </c>
      <c r="G14" s="56">
        <v>63</v>
      </c>
      <c r="H14" s="55">
        <v>51</v>
      </c>
    </row>
    <row r="15" spans="1:10" ht="14.1" customHeight="1" x14ac:dyDescent="0.4">
      <c r="B15" s="293" t="s">
        <v>64</v>
      </c>
      <c r="C15" s="293"/>
      <c r="D15" s="293"/>
      <c r="F15" s="56">
        <v>201</v>
      </c>
      <c r="G15" s="56">
        <v>159</v>
      </c>
      <c r="H15" s="55">
        <v>145</v>
      </c>
    </row>
    <row r="16" spans="1:10" ht="14.1" customHeight="1" x14ac:dyDescent="0.4">
      <c r="B16" s="293" t="s">
        <v>63</v>
      </c>
      <c r="C16" s="293"/>
      <c r="D16" s="293"/>
      <c r="F16" s="56">
        <v>216</v>
      </c>
      <c r="G16" s="56">
        <v>207</v>
      </c>
      <c r="H16" s="55">
        <v>177</v>
      </c>
    </row>
    <row r="17" spans="1:8" ht="14.1" customHeight="1" x14ac:dyDescent="0.4">
      <c r="B17" s="293" t="s">
        <v>62</v>
      </c>
      <c r="C17" s="293"/>
      <c r="D17" s="293"/>
      <c r="F17" s="56">
        <v>166</v>
      </c>
      <c r="G17" s="56">
        <v>141</v>
      </c>
      <c r="H17" s="55">
        <v>134</v>
      </c>
    </row>
    <row r="18" spans="1:8" ht="14.1" customHeight="1" x14ac:dyDescent="0.4">
      <c r="B18" s="293" t="s">
        <v>61</v>
      </c>
      <c r="C18" s="293"/>
      <c r="D18" s="293"/>
      <c r="F18" s="56">
        <v>49</v>
      </c>
      <c r="G18" s="56">
        <v>54</v>
      </c>
      <c r="H18" s="55">
        <v>48</v>
      </c>
    </row>
    <row r="19" spans="1:8" ht="12.95" customHeight="1" x14ac:dyDescent="0.4">
      <c r="B19" s="292" t="s">
        <v>60</v>
      </c>
      <c r="C19" s="292"/>
      <c r="D19" s="292"/>
      <c r="F19" s="56">
        <v>48</v>
      </c>
      <c r="G19" s="56">
        <v>39</v>
      </c>
      <c r="H19" s="55">
        <v>37</v>
      </c>
    </row>
    <row r="20" spans="1:8" ht="12.95" customHeight="1" x14ac:dyDescent="0.4">
      <c r="B20" s="292" t="s">
        <v>59</v>
      </c>
      <c r="C20" s="292"/>
      <c r="D20" s="292"/>
      <c r="F20" s="56">
        <v>36</v>
      </c>
      <c r="G20" s="56">
        <v>23</v>
      </c>
      <c r="H20" s="55">
        <v>24</v>
      </c>
    </row>
    <row r="21" spans="1:8" ht="12.95" customHeight="1" x14ac:dyDescent="0.4">
      <c r="B21" s="292" t="s">
        <v>58</v>
      </c>
      <c r="C21" s="292"/>
      <c r="D21" s="292"/>
      <c r="F21" s="56">
        <v>6</v>
      </c>
      <c r="G21" s="56">
        <v>6</v>
      </c>
      <c r="H21" s="55">
        <v>7</v>
      </c>
    </row>
    <row r="22" spans="1:8" ht="3" customHeight="1" thickBot="1" x14ac:dyDescent="0.45">
      <c r="A22" s="54"/>
      <c r="B22" s="54"/>
      <c r="C22" s="54"/>
      <c r="D22" s="54"/>
      <c r="E22" s="54"/>
      <c r="F22" s="53"/>
      <c r="G22" s="52"/>
      <c r="H22" s="51"/>
    </row>
    <row r="23" spans="1:8" ht="2.1" customHeight="1" x14ac:dyDescent="0.4"/>
    <row r="24" spans="1:8" ht="10.5" customHeight="1" x14ac:dyDescent="0.4">
      <c r="A24" s="50" t="s">
        <v>57</v>
      </c>
    </row>
  </sheetData>
  <mergeCells count="17">
    <mergeCell ref="B21:D21"/>
    <mergeCell ref="B16:D16"/>
    <mergeCell ref="B10:D10"/>
    <mergeCell ref="B17:D17"/>
    <mergeCell ref="B18:D18"/>
    <mergeCell ref="B19:D19"/>
    <mergeCell ref="B20:D20"/>
    <mergeCell ref="F5:F6"/>
    <mergeCell ref="G5:G6"/>
    <mergeCell ref="H5:H6"/>
    <mergeCell ref="B7:D7"/>
    <mergeCell ref="B9:D9"/>
    <mergeCell ref="B11:D11"/>
    <mergeCell ref="B12:D12"/>
    <mergeCell ref="B13:D13"/>
    <mergeCell ref="B14:D14"/>
    <mergeCell ref="B15:D15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13"/>
  <sheetViews>
    <sheetView showGridLines="0" zoomScaleNormal="100" workbookViewId="0"/>
  </sheetViews>
  <sheetFormatPr defaultColWidth="6.125" defaultRowHeight="10.5" x14ac:dyDescent="0.4"/>
  <cols>
    <col min="1" max="1" width="0.875" style="30" customWidth="1"/>
    <col min="2" max="2" width="7.875" style="30" customWidth="1"/>
    <col min="3" max="3" width="4.875" style="30" customWidth="1"/>
    <col min="4" max="4" width="0.875" style="30" customWidth="1"/>
    <col min="5" max="5" width="16.625" style="28" customWidth="1"/>
    <col min="6" max="8" width="16.625" style="30" customWidth="1"/>
    <col min="9" max="9" width="6" style="30" customWidth="1"/>
    <col min="10" max="16384" width="6.125" style="30"/>
  </cols>
  <sheetData>
    <row r="1" spans="1:10" ht="12.75" customHeight="1" x14ac:dyDescent="0.4">
      <c r="A1" s="96" t="s">
        <v>85</v>
      </c>
      <c r="B1" s="96"/>
      <c r="C1" s="96"/>
      <c r="D1" s="96"/>
      <c r="E1" s="95"/>
      <c r="F1" s="69"/>
      <c r="G1" s="69"/>
      <c r="H1" s="69"/>
      <c r="I1" s="69"/>
    </row>
    <row r="2" spans="1:10" x14ac:dyDescent="0.4">
      <c r="E2" s="68"/>
      <c r="F2" s="68"/>
      <c r="G2" s="68"/>
      <c r="H2" s="68"/>
      <c r="I2" s="68"/>
    </row>
    <row r="3" spans="1:10" x14ac:dyDescent="0.4">
      <c r="E3" s="68"/>
      <c r="F3" s="68"/>
      <c r="G3" s="68"/>
      <c r="H3" s="94" t="s">
        <v>84</v>
      </c>
      <c r="I3" s="68"/>
    </row>
    <row r="4" spans="1:10" ht="2.1" customHeight="1" thickBot="1" x14ac:dyDescent="0.45">
      <c r="E4" s="68"/>
      <c r="F4" s="68"/>
      <c r="G4" s="68"/>
      <c r="H4" s="94"/>
      <c r="I4" s="68"/>
    </row>
    <row r="5" spans="1:10" ht="12.95" customHeight="1" x14ac:dyDescent="0.4">
      <c r="A5" s="93"/>
      <c r="B5" s="299" t="s">
        <v>83</v>
      </c>
      <c r="C5" s="299"/>
      <c r="D5" s="92"/>
      <c r="E5" s="300" t="s">
        <v>82</v>
      </c>
      <c r="F5" s="300" t="s">
        <v>81</v>
      </c>
      <c r="G5" s="300" t="s">
        <v>80</v>
      </c>
      <c r="H5" s="302" t="s">
        <v>79</v>
      </c>
      <c r="I5" s="68"/>
    </row>
    <row r="6" spans="1:10" ht="12.95" customHeight="1" x14ac:dyDescent="0.4">
      <c r="A6" s="91"/>
      <c r="B6" s="90" t="s">
        <v>78</v>
      </c>
      <c r="C6" s="90"/>
      <c r="D6" s="90"/>
      <c r="E6" s="301"/>
      <c r="F6" s="301"/>
      <c r="G6" s="301"/>
      <c r="H6" s="303"/>
      <c r="I6" s="68"/>
    </row>
    <row r="7" spans="1:10" ht="3" customHeight="1" x14ac:dyDescent="0.4">
      <c r="A7" s="83"/>
      <c r="B7" s="83"/>
      <c r="C7" s="83"/>
      <c r="D7" s="83"/>
      <c r="E7" s="89"/>
      <c r="F7" s="88"/>
      <c r="G7" s="88"/>
      <c r="H7" s="83"/>
      <c r="I7" s="68"/>
    </row>
    <row r="8" spans="1:10" ht="15" customHeight="1" x14ac:dyDescent="0.4">
      <c r="A8" s="83"/>
      <c r="B8" s="87" t="s">
        <v>77</v>
      </c>
      <c r="C8" s="86" t="s">
        <v>76</v>
      </c>
      <c r="D8" s="83"/>
      <c r="E8" s="82">
        <v>748</v>
      </c>
      <c r="F8" s="82">
        <v>4</v>
      </c>
      <c r="G8" s="81">
        <v>19</v>
      </c>
      <c r="H8" s="80">
        <v>848</v>
      </c>
      <c r="I8" s="68"/>
    </row>
    <row r="9" spans="1:10" ht="15" customHeight="1" x14ac:dyDescent="0.4">
      <c r="A9" s="83"/>
      <c r="B9" s="85">
        <v>30</v>
      </c>
      <c r="C9" s="84"/>
      <c r="D9" s="83"/>
      <c r="E9" s="82">
        <v>648</v>
      </c>
      <c r="F9" s="82">
        <v>3</v>
      </c>
      <c r="G9" s="81">
        <v>21</v>
      </c>
      <c r="H9" s="80">
        <v>741</v>
      </c>
      <c r="I9" s="79"/>
      <c r="J9" s="28"/>
    </row>
    <row r="10" spans="1:10" ht="15" customHeight="1" x14ac:dyDescent="0.4">
      <c r="A10" s="76"/>
      <c r="B10" s="78" t="s">
        <v>75</v>
      </c>
      <c r="C10" s="77" t="s">
        <v>74</v>
      </c>
      <c r="D10" s="76"/>
      <c r="E10" s="75">
        <v>618</v>
      </c>
      <c r="F10" s="75">
        <v>4</v>
      </c>
      <c r="G10" s="74">
        <v>18</v>
      </c>
      <c r="H10" s="73">
        <v>680</v>
      </c>
    </row>
    <row r="11" spans="1:10" ht="3" customHeight="1" thickBot="1" x14ac:dyDescent="0.45">
      <c r="A11" s="72"/>
      <c r="B11" s="72"/>
      <c r="C11" s="72"/>
      <c r="D11" s="72"/>
      <c r="E11" s="71"/>
      <c r="F11" s="71"/>
      <c r="G11" s="71"/>
      <c r="H11" s="70"/>
    </row>
    <row r="12" spans="1:10" ht="2.1" customHeight="1" x14ac:dyDescent="0.4">
      <c r="A12" s="69"/>
      <c r="E12" s="68"/>
      <c r="F12" s="68"/>
      <c r="G12" s="68"/>
      <c r="H12" s="68"/>
    </row>
    <row r="13" spans="1:10" x14ac:dyDescent="0.4">
      <c r="A13" s="28" t="s">
        <v>57</v>
      </c>
      <c r="C13" s="28"/>
      <c r="D13" s="28"/>
      <c r="E13" s="68"/>
      <c r="F13" s="68"/>
      <c r="H13" s="68"/>
    </row>
  </sheetData>
  <mergeCells count="5">
    <mergeCell ref="B5:C5"/>
    <mergeCell ref="E5:E6"/>
    <mergeCell ref="F5:F6"/>
    <mergeCell ref="G5:G6"/>
    <mergeCell ref="H5:H6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N19"/>
  <sheetViews>
    <sheetView showGridLines="0" zoomScaleNormal="100" workbookViewId="0">
      <selection activeCell="Q15" sqref="Q15"/>
    </sheetView>
  </sheetViews>
  <sheetFormatPr defaultColWidth="6.125" defaultRowHeight="10.5" x14ac:dyDescent="0.4"/>
  <cols>
    <col min="1" max="1" width="0.875" style="30" customWidth="1"/>
    <col min="2" max="2" width="9.625" style="30" customWidth="1"/>
    <col min="3" max="3" width="0.875" style="30" customWidth="1"/>
    <col min="4" max="4" width="8.125" style="28" customWidth="1"/>
    <col min="5" max="9" width="8.125" style="30" customWidth="1"/>
    <col min="10" max="12" width="8.125" style="97" customWidth="1"/>
    <col min="13" max="13" width="6" style="30" customWidth="1"/>
    <col min="14" max="16384" width="6.125" style="30"/>
  </cols>
  <sheetData>
    <row r="1" spans="1:14" ht="12.75" customHeight="1" x14ac:dyDescent="0.4">
      <c r="A1" s="47" t="s">
        <v>104</v>
      </c>
      <c r="B1" s="47"/>
      <c r="C1" s="47"/>
      <c r="D1" s="119"/>
    </row>
    <row r="2" spans="1:14" x14ac:dyDescent="0.4">
      <c r="D2" s="68"/>
      <c r="E2" s="68"/>
      <c r="F2" s="68"/>
      <c r="G2" s="68"/>
      <c r="H2" s="68"/>
      <c r="I2" s="68"/>
      <c r="J2" s="118"/>
      <c r="K2" s="118"/>
      <c r="L2" s="118"/>
      <c r="M2" s="68"/>
    </row>
    <row r="3" spans="1:14" ht="11.25" customHeight="1" x14ac:dyDescent="0.4">
      <c r="B3" s="117"/>
      <c r="C3" s="117"/>
      <c r="D3" s="116"/>
      <c r="J3" s="30"/>
      <c r="K3" s="304" t="s">
        <v>103</v>
      </c>
      <c r="L3" s="304"/>
    </row>
    <row r="4" spans="1:14" ht="2.1" customHeight="1" thickBot="1" x14ac:dyDescent="0.45">
      <c r="B4" s="117"/>
      <c r="C4" s="117"/>
      <c r="D4" s="116"/>
      <c r="J4" s="30"/>
      <c r="K4" s="6"/>
      <c r="L4" s="6"/>
    </row>
    <row r="5" spans="1:14" ht="18" customHeight="1" x14ac:dyDescent="0.4">
      <c r="A5" s="29"/>
      <c r="B5" s="305" t="s">
        <v>102</v>
      </c>
      <c r="C5" s="306"/>
      <c r="D5" s="307" t="s">
        <v>101</v>
      </c>
      <c r="E5" s="308"/>
      <c r="F5" s="309"/>
      <c r="G5" s="307">
        <v>30</v>
      </c>
      <c r="H5" s="308"/>
      <c r="I5" s="309"/>
      <c r="J5" s="310" t="s">
        <v>100</v>
      </c>
      <c r="K5" s="311"/>
      <c r="L5" s="311"/>
    </row>
    <row r="6" spans="1:14" ht="18" customHeight="1" x14ac:dyDescent="0.4">
      <c r="A6" s="115"/>
      <c r="B6" s="114" t="s">
        <v>99</v>
      </c>
      <c r="C6" s="113"/>
      <c r="D6" s="112" t="s">
        <v>98</v>
      </c>
      <c r="E6" s="112" t="s">
        <v>97</v>
      </c>
      <c r="F6" s="112" t="s">
        <v>96</v>
      </c>
      <c r="G6" s="112" t="s">
        <v>98</v>
      </c>
      <c r="H6" s="112" t="s">
        <v>97</v>
      </c>
      <c r="I6" s="112" t="s">
        <v>96</v>
      </c>
      <c r="J6" s="111" t="s">
        <v>98</v>
      </c>
      <c r="K6" s="111" t="s">
        <v>97</v>
      </c>
      <c r="L6" s="110" t="s">
        <v>96</v>
      </c>
    </row>
    <row r="7" spans="1:14" ht="3" customHeight="1" x14ac:dyDescent="0.4">
      <c r="D7" s="109"/>
      <c r="E7" s="109"/>
      <c r="F7" s="109"/>
      <c r="G7" s="109"/>
      <c r="H7" s="109"/>
      <c r="I7" s="109"/>
      <c r="J7" s="108"/>
      <c r="K7" s="108"/>
      <c r="L7" s="107"/>
    </row>
    <row r="8" spans="1:14" ht="18" customHeight="1" x14ac:dyDescent="0.4">
      <c r="B8" s="31" t="s">
        <v>95</v>
      </c>
      <c r="C8" s="31"/>
      <c r="D8" s="104">
        <v>165180</v>
      </c>
      <c r="E8" s="104">
        <v>86204</v>
      </c>
      <c r="F8" s="104">
        <v>78976</v>
      </c>
      <c r="G8" s="104">
        <v>170515</v>
      </c>
      <c r="H8" s="104">
        <v>88400</v>
      </c>
      <c r="I8" s="104">
        <v>82115</v>
      </c>
      <c r="J8" s="103">
        <f t="shared" ref="J8:J16" si="0">SUM(K8:L8)</f>
        <v>169307</v>
      </c>
      <c r="K8" s="103">
        <v>90927</v>
      </c>
      <c r="L8" s="102">
        <v>78380</v>
      </c>
      <c r="M8" s="68"/>
      <c r="N8" s="106"/>
    </row>
    <row r="9" spans="1:14" ht="18" customHeight="1" x14ac:dyDescent="0.4">
      <c r="B9" s="31" t="s">
        <v>94</v>
      </c>
      <c r="C9" s="31"/>
      <c r="D9" s="104">
        <v>62029</v>
      </c>
      <c r="E9" s="104">
        <v>34236</v>
      </c>
      <c r="F9" s="104">
        <v>27793</v>
      </c>
      <c r="G9" s="104">
        <v>63146</v>
      </c>
      <c r="H9" s="104">
        <v>34749</v>
      </c>
      <c r="I9" s="104">
        <v>28397</v>
      </c>
      <c r="J9" s="103">
        <f t="shared" si="0"/>
        <v>61396</v>
      </c>
      <c r="K9" s="103">
        <v>35190</v>
      </c>
      <c r="L9" s="102">
        <v>26206</v>
      </c>
      <c r="M9" s="68"/>
      <c r="N9" s="105"/>
    </row>
    <row r="10" spans="1:14" ht="18" customHeight="1" x14ac:dyDescent="0.4">
      <c r="B10" s="31" t="s">
        <v>93</v>
      </c>
      <c r="C10" s="31"/>
      <c r="D10" s="104">
        <v>37938</v>
      </c>
      <c r="E10" s="104">
        <v>21490</v>
      </c>
      <c r="F10" s="104">
        <v>16448</v>
      </c>
      <c r="G10" s="104">
        <v>38723</v>
      </c>
      <c r="H10" s="104">
        <v>21941</v>
      </c>
      <c r="I10" s="104">
        <v>16782</v>
      </c>
      <c r="J10" s="103">
        <f t="shared" si="0"/>
        <v>39036</v>
      </c>
      <c r="K10" s="103">
        <v>22662</v>
      </c>
      <c r="L10" s="102">
        <v>16374</v>
      </c>
      <c r="M10" s="68"/>
      <c r="N10" s="79"/>
    </row>
    <row r="11" spans="1:14" ht="18" customHeight="1" x14ac:dyDescent="0.4">
      <c r="B11" s="31" t="s">
        <v>92</v>
      </c>
      <c r="C11" s="31"/>
      <c r="D11" s="104">
        <v>38593</v>
      </c>
      <c r="E11" s="104">
        <v>23552</v>
      </c>
      <c r="F11" s="104">
        <v>15041</v>
      </c>
      <c r="G11" s="104">
        <v>38650</v>
      </c>
      <c r="H11" s="104">
        <v>23658</v>
      </c>
      <c r="I11" s="104">
        <v>14992</v>
      </c>
      <c r="J11" s="103">
        <f t="shared" si="0"/>
        <v>37911</v>
      </c>
      <c r="K11" s="103">
        <v>23601</v>
      </c>
      <c r="L11" s="102">
        <v>14310</v>
      </c>
      <c r="M11" s="68"/>
      <c r="N11" s="79"/>
    </row>
    <row r="12" spans="1:14" ht="18" customHeight="1" x14ac:dyDescent="0.4">
      <c r="B12" s="31" t="s">
        <v>91</v>
      </c>
      <c r="C12" s="31"/>
      <c r="D12" s="104">
        <v>30489</v>
      </c>
      <c r="E12" s="104">
        <v>16156</v>
      </c>
      <c r="F12" s="104">
        <v>14332</v>
      </c>
      <c r="G12" s="104">
        <v>30426</v>
      </c>
      <c r="H12" s="104">
        <v>16019</v>
      </c>
      <c r="I12" s="104">
        <v>14407</v>
      </c>
      <c r="J12" s="103">
        <f t="shared" si="0"/>
        <v>29874</v>
      </c>
      <c r="K12" s="103">
        <v>16116</v>
      </c>
      <c r="L12" s="102">
        <v>13758</v>
      </c>
      <c r="M12" s="68"/>
      <c r="N12" s="79"/>
    </row>
    <row r="13" spans="1:14" ht="18" customHeight="1" x14ac:dyDescent="0.4">
      <c r="B13" s="31" t="s">
        <v>90</v>
      </c>
      <c r="C13" s="31"/>
      <c r="D13" s="104">
        <v>34263</v>
      </c>
      <c r="E13" s="104">
        <v>22099</v>
      </c>
      <c r="F13" s="104">
        <v>12164</v>
      </c>
      <c r="G13" s="104">
        <v>33941</v>
      </c>
      <c r="H13" s="104">
        <v>21972</v>
      </c>
      <c r="I13" s="104">
        <v>11969</v>
      </c>
      <c r="J13" s="103">
        <f t="shared" si="0"/>
        <v>33051</v>
      </c>
      <c r="K13" s="103">
        <v>21727</v>
      </c>
      <c r="L13" s="102">
        <v>11324</v>
      </c>
      <c r="M13" s="68"/>
      <c r="N13" s="79"/>
    </row>
    <row r="14" spans="1:14" ht="18" customHeight="1" x14ac:dyDescent="0.4">
      <c r="B14" s="31" t="s">
        <v>89</v>
      </c>
      <c r="C14" s="31"/>
      <c r="D14" s="104">
        <v>22752</v>
      </c>
      <c r="E14" s="104">
        <v>14900</v>
      </c>
      <c r="F14" s="104">
        <v>7851</v>
      </c>
      <c r="G14" s="104">
        <v>23019</v>
      </c>
      <c r="H14" s="104">
        <v>15149</v>
      </c>
      <c r="I14" s="104">
        <v>7870</v>
      </c>
      <c r="J14" s="103">
        <f t="shared" si="0"/>
        <v>22948</v>
      </c>
      <c r="K14" s="103">
        <v>15288</v>
      </c>
      <c r="L14" s="102">
        <v>7660</v>
      </c>
      <c r="M14" s="68"/>
      <c r="N14" s="79"/>
    </row>
    <row r="15" spans="1:14" ht="18" customHeight="1" x14ac:dyDescent="0.4">
      <c r="B15" s="31" t="s">
        <v>88</v>
      </c>
      <c r="C15" s="31"/>
      <c r="D15" s="104">
        <v>35627</v>
      </c>
      <c r="E15" s="104">
        <v>23812</v>
      </c>
      <c r="F15" s="104">
        <v>11815</v>
      </c>
      <c r="G15" s="104">
        <v>36000</v>
      </c>
      <c r="H15" s="104">
        <v>24149</v>
      </c>
      <c r="I15" s="104">
        <v>11851</v>
      </c>
      <c r="J15" s="103">
        <f t="shared" si="0"/>
        <v>36165</v>
      </c>
      <c r="K15" s="103">
        <v>24549</v>
      </c>
      <c r="L15" s="102">
        <v>11616</v>
      </c>
      <c r="M15" s="68"/>
      <c r="N15" s="79"/>
    </row>
    <row r="16" spans="1:14" ht="18" customHeight="1" x14ac:dyDescent="0.4">
      <c r="B16" s="31" t="s">
        <v>87</v>
      </c>
      <c r="C16" s="31"/>
      <c r="D16" s="104">
        <v>91342</v>
      </c>
      <c r="E16" s="104">
        <v>42111</v>
      </c>
      <c r="F16" s="104">
        <v>49230</v>
      </c>
      <c r="G16" s="104">
        <v>92077</v>
      </c>
      <c r="H16" s="104">
        <v>42903</v>
      </c>
      <c r="I16" s="104">
        <v>49174</v>
      </c>
      <c r="J16" s="103">
        <f t="shared" si="0"/>
        <v>90780</v>
      </c>
      <c r="K16" s="103">
        <v>43503</v>
      </c>
      <c r="L16" s="102">
        <v>47277</v>
      </c>
      <c r="M16" s="68"/>
      <c r="N16" s="79"/>
    </row>
    <row r="17" spans="1:13" ht="3" customHeight="1" thickBot="1" x14ac:dyDescent="0.45">
      <c r="A17" s="101"/>
      <c r="B17" s="101"/>
      <c r="C17" s="101"/>
      <c r="D17" s="100"/>
      <c r="E17" s="100"/>
      <c r="F17" s="100"/>
      <c r="G17" s="100"/>
      <c r="H17" s="100"/>
      <c r="I17" s="100"/>
      <c r="J17" s="99"/>
      <c r="K17" s="99"/>
      <c r="L17" s="98"/>
      <c r="M17" s="68"/>
    </row>
    <row r="18" spans="1:13" ht="2.1" customHeight="1" x14ac:dyDescent="0.4"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10.5" customHeight="1" x14ac:dyDescent="0.4">
      <c r="A19" s="28" t="s">
        <v>86</v>
      </c>
      <c r="C19" s="28"/>
      <c r="D19" s="68"/>
      <c r="E19" s="68"/>
      <c r="F19" s="68"/>
      <c r="G19" s="68"/>
      <c r="H19" s="68"/>
      <c r="I19" s="68"/>
      <c r="J19" s="68"/>
      <c r="K19" s="68"/>
      <c r="L19" s="68"/>
      <c r="M19" s="68"/>
    </row>
  </sheetData>
  <mergeCells count="5">
    <mergeCell ref="K3:L3"/>
    <mergeCell ref="B5:C5"/>
    <mergeCell ref="D5:F5"/>
    <mergeCell ref="G5:I5"/>
    <mergeCell ref="J5:L5"/>
  </mergeCells>
  <phoneticPr fontId="3"/>
  <pageMargins left="0.62992125984251968" right="0.59055118110236227" top="0.47244094488188981" bottom="0.39370078740157483" header="0.51181102362204722" footer="0.51181102362204722"/>
  <pageSetup paperSize="9" scale="96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86"/>
  <sheetViews>
    <sheetView showGridLines="0" zoomScaleNormal="100" workbookViewId="0">
      <pane xSplit="6" topLeftCell="G1" activePane="topRight" state="frozenSplit"/>
      <selection pane="topRight" activeCell="G1" sqref="G1"/>
    </sheetView>
  </sheetViews>
  <sheetFormatPr defaultColWidth="6.125" defaultRowHeight="10.5" x14ac:dyDescent="0.4"/>
  <cols>
    <col min="1" max="1" width="0.375" style="30" customWidth="1"/>
    <col min="2" max="2" width="4.75" style="30" customWidth="1"/>
    <col min="3" max="4" width="0.375" style="30" customWidth="1"/>
    <col min="5" max="5" width="11.625" style="30" customWidth="1"/>
    <col min="6" max="6" width="0.375" style="30" customWidth="1"/>
    <col min="7" max="12" width="8" style="30" customWidth="1"/>
    <col min="13" max="15" width="8" style="97" customWidth="1"/>
    <col min="16" max="16384" width="6.125" style="30"/>
  </cols>
  <sheetData>
    <row r="1" spans="1:17" ht="12" x14ac:dyDescent="0.4">
      <c r="A1" s="47" t="s">
        <v>141</v>
      </c>
      <c r="B1" s="47"/>
      <c r="C1" s="47"/>
      <c r="D1" s="47"/>
    </row>
    <row r="2" spans="1:17" x14ac:dyDescent="0.4">
      <c r="G2" s="68"/>
      <c r="H2" s="68"/>
      <c r="I2" s="68"/>
      <c r="J2" s="68"/>
      <c r="K2" s="68"/>
      <c r="L2" s="68"/>
      <c r="M2" s="118"/>
      <c r="N2" s="118"/>
      <c r="O2" s="118"/>
    </row>
    <row r="3" spans="1:17" x14ac:dyDescent="0.4">
      <c r="G3" s="68"/>
      <c r="H3" s="68"/>
      <c r="I3" s="68"/>
      <c r="J3" s="68"/>
      <c r="K3" s="68"/>
      <c r="L3" s="68"/>
      <c r="M3" s="154"/>
      <c r="N3" s="154"/>
      <c r="O3" s="154"/>
      <c r="P3" s="152"/>
    </row>
    <row r="4" spans="1:17" ht="9.75" customHeight="1" x14ac:dyDescent="0.4">
      <c r="E4" s="117"/>
      <c r="F4" s="117"/>
      <c r="K4" s="28"/>
      <c r="L4" s="28"/>
      <c r="M4" s="153"/>
      <c r="N4" s="315" t="s">
        <v>140</v>
      </c>
      <c r="O4" s="315"/>
      <c r="P4" s="152"/>
    </row>
    <row r="5" spans="1:17" ht="2.1" customHeight="1" thickBot="1" x14ac:dyDescent="0.45">
      <c r="E5" s="117"/>
      <c r="F5" s="117"/>
      <c r="K5" s="28"/>
      <c r="L5" s="28"/>
      <c r="M5" s="151"/>
      <c r="N5" s="150"/>
      <c r="O5" s="150"/>
    </row>
    <row r="6" spans="1:17" ht="12.95" customHeight="1" x14ac:dyDescent="0.4">
      <c r="A6" s="29"/>
      <c r="B6" s="316" t="s">
        <v>139</v>
      </c>
      <c r="C6" s="317"/>
      <c r="D6" s="317"/>
      <c r="E6" s="318"/>
      <c r="F6" s="149"/>
      <c r="G6" s="319" t="s">
        <v>138</v>
      </c>
      <c r="H6" s="320"/>
      <c r="I6" s="321"/>
      <c r="J6" s="319">
        <v>30</v>
      </c>
      <c r="K6" s="320"/>
      <c r="L6" s="321"/>
      <c r="M6" s="322" t="s">
        <v>137</v>
      </c>
      <c r="N6" s="323"/>
      <c r="O6" s="324"/>
    </row>
    <row r="7" spans="1:17" ht="12.95" customHeight="1" x14ac:dyDescent="0.4">
      <c r="B7" s="312" t="s">
        <v>99</v>
      </c>
      <c r="C7" s="313"/>
      <c r="D7" s="313"/>
      <c r="E7" s="314"/>
      <c r="F7" s="148"/>
      <c r="G7" s="146" t="s">
        <v>98</v>
      </c>
      <c r="H7" s="146" t="s">
        <v>97</v>
      </c>
      <c r="I7" s="146" t="s">
        <v>96</v>
      </c>
      <c r="J7" s="146" t="s">
        <v>98</v>
      </c>
      <c r="K7" s="146" t="s">
        <v>97</v>
      </c>
      <c r="L7" s="146" t="s">
        <v>96</v>
      </c>
      <c r="M7" s="145" t="s">
        <v>98</v>
      </c>
      <c r="N7" s="145" t="s">
        <v>97</v>
      </c>
      <c r="O7" s="144" t="s">
        <v>96</v>
      </c>
    </row>
    <row r="8" spans="1:17" ht="3.95" customHeight="1" x14ac:dyDescent="0.4">
      <c r="A8" s="143"/>
      <c r="B8" s="143"/>
      <c r="C8" s="147"/>
      <c r="D8" s="143"/>
      <c r="E8" s="143"/>
      <c r="F8" s="143"/>
      <c r="G8" s="146"/>
      <c r="H8" s="146"/>
      <c r="I8" s="146"/>
      <c r="J8" s="146"/>
      <c r="K8" s="146"/>
      <c r="L8" s="146"/>
      <c r="M8" s="145"/>
      <c r="N8" s="145"/>
      <c r="O8" s="144"/>
    </row>
    <row r="9" spans="1:17" ht="11.25" customHeight="1" x14ac:dyDescent="0.4">
      <c r="B9" s="325" t="s">
        <v>136</v>
      </c>
      <c r="C9" s="127"/>
      <c r="D9" s="126"/>
      <c r="E9" s="31" t="s">
        <v>132</v>
      </c>
      <c r="F9" s="31"/>
      <c r="G9" s="104">
        <v>11547</v>
      </c>
      <c r="H9" s="104">
        <v>5418</v>
      </c>
      <c r="I9" s="104">
        <v>6129</v>
      </c>
      <c r="J9" s="104">
        <v>11718</v>
      </c>
      <c r="K9" s="104">
        <v>5484</v>
      </c>
      <c r="L9" s="104">
        <v>6234</v>
      </c>
      <c r="M9" s="125">
        <f>SUM(N9:O9)</f>
        <v>10670</v>
      </c>
      <c r="N9" s="125">
        <v>5495</v>
      </c>
      <c r="O9" s="135">
        <v>5175</v>
      </c>
    </row>
    <row r="10" spans="1:17" ht="11.25" customHeight="1" x14ac:dyDescent="0.4">
      <c r="B10" s="325"/>
      <c r="C10" s="127"/>
      <c r="D10" s="126"/>
      <c r="E10" s="31" t="s">
        <v>117</v>
      </c>
      <c r="F10" s="31"/>
      <c r="G10" s="104">
        <v>12405</v>
      </c>
      <c r="H10" s="104">
        <v>6737</v>
      </c>
      <c r="I10" s="104">
        <v>5668</v>
      </c>
      <c r="J10" s="104">
        <v>13237</v>
      </c>
      <c r="K10" s="104">
        <v>7285</v>
      </c>
      <c r="L10" s="104">
        <v>5952</v>
      </c>
      <c r="M10" s="125">
        <f>SUM(N10:O10)</f>
        <v>13144</v>
      </c>
      <c r="N10" s="125">
        <v>7201</v>
      </c>
      <c r="O10" s="135">
        <v>5943</v>
      </c>
      <c r="Q10" s="28"/>
    </row>
    <row r="11" spans="1:17" ht="11.25" customHeight="1" x14ac:dyDescent="0.4">
      <c r="B11" s="325"/>
      <c r="C11" s="127"/>
      <c r="D11" s="126"/>
      <c r="E11" s="31" t="s">
        <v>93</v>
      </c>
      <c r="F11" s="31"/>
      <c r="G11" s="104">
        <v>11151</v>
      </c>
      <c r="H11" s="104">
        <v>4405</v>
      </c>
      <c r="I11" s="104">
        <v>6746</v>
      </c>
      <c r="J11" s="104">
        <v>11384</v>
      </c>
      <c r="K11" s="104">
        <v>4535</v>
      </c>
      <c r="L11" s="104">
        <v>6849</v>
      </c>
      <c r="M11" s="125">
        <f>SUM(N11:O11)</f>
        <v>11532</v>
      </c>
      <c r="N11" s="125">
        <v>4667</v>
      </c>
      <c r="O11" s="135">
        <v>6865</v>
      </c>
    </row>
    <row r="12" spans="1:17" ht="11.25" customHeight="1" x14ac:dyDescent="0.4">
      <c r="B12" s="325"/>
      <c r="C12" s="127"/>
      <c r="D12" s="126"/>
      <c r="E12" s="31" t="s">
        <v>135</v>
      </c>
      <c r="F12" s="31"/>
      <c r="G12" s="104">
        <v>4449</v>
      </c>
      <c r="H12" s="104">
        <v>1613</v>
      </c>
      <c r="I12" s="104">
        <v>2836</v>
      </c>
      <c r="J12" s="104">
        <v>4628</v>
      </c>
      <c r="K12" s="104">
        <v>1643</v>
      </c>
      <c r="L12" s="104">
        <v>2985</v>
      </c>
      <c r="M12" s="125">
        <f>SUM(N12:O12)</f>
        <v>4833</v>
      </c>
      <c r="N12" s="125">
        <v>1710</v>
      </c>
      <c r="O12" s="135">
        <v>3123</v>
      </c>
    </row>
    <row r="13" spans="1:17" ht="3.95" customHeight="1" x14ac:dyDescent="0.4">
      <c r="A13" s="115"/>
      <c r="B13" s="141"/>
      <c r="C13" s="142"/>
      <c r="D13" s="141"/>
      <c r="E13" s="140"/>
      <c r="F13" s="140"/>
      <c r="G13" s="139"/>
      <c r="H13" s="139"/>
      <c r="I13" s="139"/>
      <c r="J13" s="139"/>
      <c r="K13" s="139"/>
      <c r="L13" s="139"/>
      <c r="M13" s="138"/>
      <c r="N13" s="138"/>
      <c r="O13" s="137"/>
    </row>
    <row r="14" spans="1:17" ht="3.95" customHeight="1" x14ac:dyDescent="0.4">
      <c r="B14" s="126"/>
      <c r="C14" s="127"/>
      <c r="D14" s="126"/>
      <c r="E14" s="31"/>
      <c r="F14" s="31"/>
      <c r="G14" s="104"/>
      <c r="H14" s="104"/>
      <c r="I14" s="104"/>
      <c r="J14" s="104"/>
      <c r="K14" s="104"/>
      <c r="L14" s="104"/>
      <c r="M14" s="125"/>
      <c r="N14" s="125"/>
      <c r="O14" s="135"/>
    </row>
    <row r="15" spans="1:17" ht="11.25" customHeight="1" x14ac:dyDescent="0.4">
      <c r="B15" s="325" t="s">
        <v>134</v>
      </c>
      <c r="C15" s="127"/>
      <c r="D15" s="126"/>
      <c r="E15" s="31" t="s">
        <v>92</v>
      </c>
      <c r="F15" s="31"/>
      <c r="G15" s="104">
        <v>10798</v>
      </c>
      <c r="H15" s="104">
        <v>5706</v>
      </c>
      <c r="I15" s="104">
        <v>5092</v>
      </c>
      <c r="J15" s="104">
        <v>10899</v>
      </c>
      <c r="K15" s="104">
        <v>5794</v>
      </c>
      <c r="L15" s="104">
        <v>5105</v>
      </c>
      <c r="M15" s="125">
        <f t="shared" ref="M15:M22" si="0">SUM(N15:O15)</f>
        <v>10792</v>
      </c>
      <c r="N15" s="125">
        <v>5823</v>
      </c>
      <c r="O15" s="135">
        <v>4969</v>
      </c>
    </row>
    <row r="16" spans="1:17" ht="11.25" customHeight="1" x14ac:dyDescent="0.4">
      <c r="B16" s="325"/>
      <c r="C16" s="127"/>
      <c r="D16" s="126"/>
      <c r="E16" s="31" t="s">
        <v>133</v>
      </c>
      <c r="F16" s="31"/>
      <c r="G16" s="104">
        <v>11024</v>
      </c>
      <c r="H16" s="104">
        <v>5942</v>
      </c>
      <c r="I16" s="104">
        <v>5082</v>
      </c>
      <c r="J16" s="104">
        <v>11212</v>
      </c>
      <c r="K16" s="104">
        <v>6069</v>
      </c>
      <c r="L16" s="104">
        <v>5143</v>
      </c>
      <c r="M16" s="125">
        <f t="shared" si="0"/>
        <v>11513</v>
      </c>
      <c r="N16" s="125">
        <v>6175</v>
      </c>
      <c r="O16" s="135">
        <v>5338</v>
      </c>
    </row>
    <row r="17" spans="1:15" ht="11.25" customHeight="1" x14ac:dyDescent="0.4">
      <c r="B17" s="325"/>
      <c r="C17" s="127"/>
      <c r="D17" s="126"/>
      <c r="E17" s="31" t="s">
        <v>112</v>
      </c>
      <c r="F17" s="31"/>
      <c r="G17" s="104">
        <v>10304</v>
      </c>
      <c r="H17" s="104">
        <v>5112</v>
      </c>
      <c r="I17" s="104">
        <v>5192</v>
      </c>
      <c r="J17" s="104">
        <v>11134</v>
      </c>
      <c r="K17" s="104">
        <v>5589</v>
      </c>
      <c r="L17" s="104">
        <v>5545</v>
      </c>
      <c r="M17" s="125">
        <f t="shared" si="0"/>
        <v>11528</v>
      </c>
      <c r="N17" s="125">
        <v>5928</v>
      </c>
      <c r="O17" s="135">
        <v>5600</v>
      </c>
    </row>
    <row r="18" spans="1:15" ht="11.25" customHeight="1" x14ac:dyDescent="0.4">
      <c r="B18" s="325"/>
      <c r="C18" s="127"/>
      <c r="D18" s="126"/>
      <c r="E18" s="31" t="s">
        <v>95</v>
      </c>
      <c r="F18" s="31"/>
      <c r="G18" s="104">
        <v>37652</v>
      </c>
      <c r="H18" s="104">
        <v>18785</v>
      </c>
      <c r="I18" s="104">
        <v>18867</v>
      </c>
      <c r="J18" s="104">
        <v>38859</v>
      </c>
      <c r="K18" s="104">
        <v>19355</v>
      </c>
      <c r="L18" s="104">
        <v>19504</v>
      </c>
      <c r="M18" s="125">
        <f t="shared" si="0"/>
        <v>38626</v>
      </c>
      <c r="N18" s="125">
        <v>19716</v>
      </c>
      <c r="O18" s="135">
        <v>18910</v>
      </c>
    </row>
    <row r="19" spans="1:15" ht="11.25" customHeight="1" x14ac:dyDescent="0.4">
      <c r="B19" s="325"/>
      <c r="C19" s="127"/>
      <c r="D19" s="126"/>
      <c r="E19" s="31" t="s">
        <v>125</v>
      </c>
      <c r="F19" s="31"/>
      <c r="G19" s="104">
        <v>11908</v>
      </c>
      <c r="H19" s="104">
        <v>8020</v>
      </c>
      <c r="I19" s="104">
        <v>3888</v>
      </c>
      <c r="J19" s="104">
        <v>11968</v>
      </c>
      <c r="K19" s="104">
        <v>8118</v>
      </c>
      <c r="L19" s="104">
        <v>3850</v>
      </c>
      <c r="M19" s="125">
        <f t="shared" si="0"/>
        <v>12096</v>
      </c>
      <c r="N19" s="125">
        <v>8164</v>
      </c>
      <c r="O19" s="135">
        <v>3932</v>
      </c>
    </row>
    <row r="20" spans="1:15" ht="11.25" customHeight="1" x14ac:dyDescent="0.4">
      <c r="B20" s="325"/>
      <c r="C20" s="127"/>
      <c r="D20" s="126"/>
      <c r="E20" s="31" t="s">
        <v>124</v>
      </c>
      <c r="F20" s="31"/>
      <c r="G20" s="104">
        <v>3764</v>
      </c>
      <c r="H20" s="104">
        <v>1862</v>
      </c>
      <c r="I20" s="104">
        <v>1902</v>
      </c>
      <c r="J20" s="104">
        <v>3942</v>
      </c>
      <c r="K20" s="104">
        <v>1949</v>
      </c>
      <c r="L20" s="104">
        <v>1993</v>
      </c>
      <c r="M20" s="125">
        <f t="shared" si="0"/>
        <v>3754</v>
      </c>
      <c r="N20" s="125">
        <v>2007</v>
      </c>
      <c r="O20" s="135">
        <v>1747</v>
      </c>
    </row>
    <row r="21" spans="1:15" ht="11.25" customHeight="1" x14ac:dyDescent="0.4">
      <c r="B21" s="325"/>
      <c r="C21" s="127"/>
      <c r="D21" s="126"/>
      <c r="E21" s="31" t="s">
        <v>132</v>
      </c>
      <c r="F21" s="31"/>
      <c r="G21" s="104">
        <v>12232</v>
      </c>
      <c r="H21" s="104">
        <v>5828</v>
      </c>
      <c r="I21" s="104">
        <v>6404</v>
      </c>
      <c r="J21" s="104">
        <v>12671</v>
      </c>
      <c r="K21" s="104">
        <v>6055</v>
      </c>
      <c r="L21" s="104">
        <v>6616</v>
      </c>
      <c r="M21" s="125">
        <f t="shared" si="0"/>
        <v>11975</v>
      </c>
      <c r="N21" s="125">
        <v>6163</v>
      </c>
      <c r="O21" s="135">
        <v>5812</v>
      </c>
    </row>
    <row r="22" spans="1:15" ht="11.25" customHeight="1" x14ac:dyDescent="0.4">
      <c r="B22" s="325"/>
      <c r="C22" s="127"/>
      <c r="D22" s="126"/>
      <c r="E22" s="31" t="s">
        <v>88</v>
      </c>
      <c r="F22" s="31"/>
      <c r="G22" s="104">
        <v>14639</v>
      </c>
      <c r="H22" s="104">
        <v>8090</v>
      </c>
      <c r="I22" s="104">
        <v>6549</v>
      </c>
      <c r="J22" s="104">
        <v>14719</v>
      </c>
      <c r="K22" s="104">
        <v>8209</v>
      </c>
      <c r="L22" s="104">
        <v>6510</v>
      </c>
      <c r="M22" s="125">
        <f t="shared" si="0"/>
        <v>14499</v>
      </c>
      <c r="N22" s="125">
        <v>8338</v>
      </c>
      <c r="O22" s="135">
        <v>6161</v>
      </c>
    </row>
    <row r="23" spans="1:15" ht="3.95" customHeight="1" x14ac:dyDescent="0.4">
      <c r="B23" s="126"/>
      <c r="C23" s="127"/>
      <c r="D23" s="126"/>
      <c r="E23" s="31"/>
      <c r="F23" s="31"/>
      <c r="G23" s="104"/>
      <c r="H23" s="104"/>
      <c r="I23" s="104"/>
      <c r="J23" s="104"/>
      <c r="K23" s="104"/>
      <c r="L23" s="104"/>
      <c r="M23" s="125"/>
      <c r="N23" s="125"/>
      <c r="O23" s="135"/>
    </row>
    <row r="24" spans="1:15" ht="3.95" customHeight="1" x14ac:dyDescent="0.4">
      <c r="A24" s="143"/>
      <c r="B24" s="133"/>
      <c r="C24" s="134"/>
      <c r="D24" s="133"/>
      <c r="E24" s="132"/>
      <c r="F24" s="132"/>
      <c r="G24" s="131"/>
      <c r="H24" s="131"/>
      <c r="I24" s="131"/>
      <c r="J24" s="131"/>
      <c r="K24" s="131"/>
      <c r="L24" s="131"/>
      <c r="M24" s="130"/>
      <c r="N24" s="130"/>
      <c r="O24" s="129"/>
    </row>
    <row r="25" spans="1:15" ht="14.25" customHeight="1" x14ac:dyDescent="0.4">
      <c r="B25" s="326" t="s">
        <v>131</v>
      </c>
      <c r="C25" s="127"/>
      <c r="D25" s="126"/>
      <c r="E25" s="31" t="s">
        <v>87</v>
      </c>
      <c r="F25" s="31"/>
      <c r="G25" s="104">
        <v>22744</v>
      </c>
      <c r="H25" s="104">
        <v>12605</v>
      </c>
      <c r="I25" s="104">
        <v>10139</v>
      </c>
      <c r="J25" s="104">
        <v>23056</v>
      </c>
      <c r="K25" s="104">
        <v>12757</v>
      </c>
      <c r="L25" s="104">
        <v>10299</v>
      </c>
      <c r="M25" s="125">
        <f>SUM(N25:O25)</f>
        <v>22506</v>
      </c>
      <c r="N25" s="125">
        <v>12693</v>
      </c>
      <c r="O25" s="135">
        <v>9813</v>
      </c>
    </row>
    <row r="26" spans="1:15" ht="14.25" customHeight="1" x14ac:dyDescent="0.4">
      <c r="B26" s="326"/>
      <c r="C26" s="127"/>
      <c r="D26" s="126"/>
      <c r="E26" s="31" t="s">
        <v>113</v>
      </c>
      <c r="F26" s="31"/>
      <c r="G26" s="104">
        <v>10765</v>
      </c>
      <c r="H26" s="104">
        <v>4462</v>
      </c>
      <c r="I26" s="104">
        <v>6303</v>
      </c>
      <c r="J26" s="104">
        <v>12138</v>
      </c>
      <c r="K26" s="104">
        <v>5095</v>
      </c>
      <c r="L26" s="104">
        <v>7043</v>
      </c>
      <c r="M26" s="125">
        <f>SUM(N26:O26)</f>
        <v>10044</v>
      </c>
      <c r="N26" s="125">
        <v>4877</v>
      </c>
      <c r="O26" s="135">
        <v>5167</v>
      </c>
    </row>
    <row r="27" spans="1:15" ht="14.25" customHeight="1" x14ac:dyDescent="0.4">
      <c r="B27" s="326"/>
      <c r="C27" s="127"/>
      <c r="D27" s="126"/>
      <c r="E27" s="31" t="s">
        <v>125</v>
      </c>
      <c r="F27" s="31"/>
      <c r="G27" s="104">
        <v>5968</v>
      </c>
      <c r="H27" s="104">
        <v>3499</v>
      </c>
      <c r="I27" s="104">
        <v>2469</v>
      </c>
      <c r="J27" s="104">
        <v>6008</v>
      </c>
      <c r="K27" s="104">
        <v>3530</v>
      </c>
      <c r="L27" s="104">
        <v>2478</v>
      </c>
      <c r="M27" s="125">
        <f>SUM(N27:O27)</f>
        <v>5795</v>
      </c>
      <c r="N27" s="125">
        <v>3598</v>
      </c>
      <c r="O27" s="135">
        <v>2197</v>
      </c>
    </row>
    <row r="28" spans="1:15" ht="3.95" customHeight="1" x14ac:dyDescent="0.4">
      <c r="A28" s="115"/>
      <c r="B28" s="141"/>
      <c r="C28" s="142"/>
      <c r="D28" s="141"/>
      <c r="E28" s="140"/>
      <c r="F28" s="140"/>
      <c r="G28" s="139"/>
      <c r="H28" s="139"/>
      <c r="I28" s="139"/>
      <c r="J28" s="139"/>
      <c r="K28" s="139"/>
      <c r="L28" s="139"/>
      <c r="M28" s="138"/>
      <c r="N28" s="138"/>
      <c r="O28" s="137"/>
    </row>
    <row r="29" spans="1:15" ht="3.95" customHeight="1" x14ac:dyDescent="0.4">
      <c r="B29" s="126"/>
      <c r="C29" s="127"/>
      <c r="D29" s="126"/>
      <c r="E29" s="31"/>
      <c r="F29" s="31"/>
      <c r="G29" s="104"/>
      <c r="H29" s="104"/>
      <c r="I29" s="104"/>
      <c r="J29" s="104"/>
      <c r="K29" s="104"/>
      <c r="L29" s="104"/>
      <c r="M29" s="125"/>
      <c r="N29" s="125"/>
      <c r="O29" s="135"/>
    </row>
    <row r="30" spans="1:15" ht="11.25" customHeight="1" x14ac:dyDescent="0.4">
      <c r="B30" s="325" t="s">
        <v>130</v>
      </c>
      <c r="C30" s="127"/>
      <c r="D30" s="126"/>
      <c r="E30" s="31" t="s">
        <v>90</v>
      </c>
      <c r="F30" s="31"/>
      <c r="G30" s="104">
        <v>13608</v>
      </c>
      <c r="H30" s="104">
        <v>7134</v>
      </c>
      <c r="I30" s="104">
        <v>6474</v>
      </c>
      <c r="J30" s="104">
        <v>13818</v>
      </c>
      <c r="K30" s="104">
        <v>7279</v>
      </c>
      <c r="L30" s="104">
        <v>6539</v>
      </c>
      <c r="M30" s="125">
        <f>SUM(N30:O30)</f>
        <v>13651</v>
      </c>
      <c r="N30" s="125">
        <v>7318</v>
      </c>
      <c r="O30" s="135">
        <v>6333</v>
      </c>
    </row>
    <row r="31" spans="1:15" ht="11.25" customHeight="1" x14ac:dyDescent="0.4">
      <c r="B31" s="325"/>
      <c r="C31" s="127"/>
      <c r="D31" s="126"/>
      <c r="E31" s="31" t="s">
        <v>110</v>
      </c>
      <c r="F31" s="31"/>
      <c r="G31" s="104">
        <v>18393</v>
      </c>
      <c r="H31" s="104">
        <v>9843</v>
      </c>
      <c r="I31" s="104">
        <v>8550</v>
      </c>
      <c r="J31" s="104">
        <v>18600</v>
      </c>
      <c r="K31" s="104">
        <v>10195</v>
      </c>
      <c r="L31" s="104">
        <v>8405</v>
      </c>
      <c r="M31" s="125">
        <f>SUM(N31:O31)</f>
        <v>18351</v>
      </c>
      <c r="N31" s="125">
        <v>10315</v>
      </c>
      <c r="O31" s="135">
        <v>8036</v>
      </c>
    </row>
    <row r="32" spans="1:15" ht="11.25" customHeight="1" x14ac:dyDescent="0.4">
      <c r="B32" s="325"/>
      <c r="C32" s="127"/>
      <c r="D32" s="126"/>
      <c r="E32" s="31" t="s">
        <v>129</v>
      </c>
      <c r="F32" s="31"/>
      <c r="G32" s="104">
        <v>8803</v>
      </c>
      <c r="H32" s="104">
        <v>5313</v>
      </c>
      <c r="I32" s="104">
        <v>3490</v>
      </c>
      <c r="J32" s="104">
        <v>8893</v>
      </c>
      <c r="K32" s="104">
        <v>5518</v>
      </c>
      <c r="L32" s="104">
        <v>3375</v>
      </c>
      <c r="M32" s="125">
        <f>SUM(N32:O32)</f>
        <v>9030</v>
      </c>
      <c r="N32" s="125">
        <v>5662</v>
      </c>
      <c r="O32" s="135">
        <v>3368</v>
      </c>
    </row>
    <row r="33" spans="1:15" ht="11.25" customHeight="1" x14ac:dyDescent="0.4">
      <c r="B33" s="325"/>
      <c r="C33" s="127"/>
      <c r="D33" s="126"/>
      <c r="E33" s="31" t="s">
        <v>112</v>
      </c>
      <c r="F33" s="31"/>
      <c r="G33" s="104">
        <v>29694</v>
      </c>
      <c r="H33" s="104">
        <v>17800</v>
      </c>
      <c r="I33" s="104">
        <v>11894</v>
      </c>
      <c r="J33" s="104">
        <v>30599</v>
      </c>
      <c r="K33" s="104">
        <v>18388</v>
      </c>
      <c r="L33" s="104">
        <v>12211</v>
      </c>
      <c r="M33" s="125">
        <f>SUM(N33:O33)</f>
        <v>30227</v>
      </c>
      <c r="N33" s="125">
        <v>18721</v>
      </c>
      <c r="O33" s="135">
        <v>11506</v>
      </c>
    </row>
    <row r="34" spans="1:15" ht="3.95" customHeight="1" x14ac:dyDescent="0.4">
      <c r="B34" s="126"/>
      <c r="C34" s="127"/>
      <c r="D34" s="126"/>
      <c r="E34" s="31"/>
      <c r="F34" s="31"/>
      <c r="G34" s="104"/>
      <c r="H34" s="104"/>
      <c r="I34" s="104"/>
      <c r="J34" s="104"/>
      <c r="K34" s="104"/>
      <c r="L34" s="104"/>
      <c r="M34" s="125"/>
      <c r="N34" s="125"/>
      <c r="O34" s="135"/>
    </row>
    <row r="35" spans="1:15" ht="3.95" customHeight="1" x14ac:dyDescent="0.4">
      <c r="A35" s="143"/>
      <c r="B35" s="133"/>
      <c r="C35" s="134"/>
      <c r="D35" s="133"/>
      <c r="E35" s="132"/>
      <c r="F35" s="132"/>
      <c r="G35" s="131"/>
      <c r="H35" s="131"/>
      <c r="I35" s="131"/>
      <c r="J35" s="131"/>
      <c r="K35" s="131"/>
      <c r="L35" s="131"/>
      <c r="M35" s="130"/>
      <c r="N35" s="130"/>
      <c r="O35" s="129"/>
    </row>
    <row r="36" spans="1:15" ht="11.25" customHeight="1" x14ac:dyDescent="0.4">
      <c r="B36" s="325" t="s">
        <v>128</v>
      </c>
      <c r="C36" s="127"/>
      <c r="D36" s="126"/>
      <c r="E36" s="31" t="s">
        <v>127</v>
      </c>
      <c r="F36" s="31"/>
      <c r="G36" s="104">
        <v>17678</v>
      </c>
      <c r="H36" s="104">
        <v>10563</v>
      </c>
      <c r="I36" s="104">
        <v>7115</v>
      </c>
      <c r="J36" s="104">
        <v>17853</v>
      </c>
      <c r="K36" s="104">
        <v>10704</v>
      </c>
      <c r="L36" s="104">
        <v>7149</v>
      </c>
      <c r="M36" s="125">
        <f t="shared" ref="M36:M41" si="1">SUM(N36:O36)</f>
        <v>17655</v>
      </c>
      <c r="N36" s="125">
        <v>10818</v>
      </c>
      <c r="O36" s="135">
        <v>6837</v>
      </c>
    </row>
    <row r="37" spans="1:15" ht="11.25" customHeight="1" x14ac:dyDescent="0.4">
      <c r="B37" s="325"/>
      <c r="C37" s="127"/>
      <c r="D37" s="126"/>
      <c r="E37" s="31" t="s">
        <v>112</v>
      </c>
      <c r="F37" s="31"/>
      <c r="G37" s="104">
        <v>14096</v>
      </c>
      <c r="H37" s="104">
        <v>8872</v>
      </c>
      <c r="I37" s="104">
        <v>5224</v>
      </c>
      <c r="J37" s="104">
        <v>14899</v>
      </c>
      <c r="K37" s="104">
        <v>9436</v>
      </c>
      <c r="L37" s="104">
        <v>5463</v>
      </c>
      <c r="M37" s="125">
        <f t="shared" si="1"/>
        <v>15642</v>
      </c>
      <c r="N37" s="125">
        <v>10065</v>
      </c>
      <c r="O37" s="135">
        <v>5577</v>
      </c>
    </row>
    <row r="38" spans="1:15" ht="11.25" customHeight="1" x14ac:dyDescent="0.4">
      <c r="B38" s="325"/>
      <c r="C38" s="127"/>
      <c r="D38" s="126"/>
      <c r="E38" s="31" t="s">
        <v>126</v>
      </c>
      <c r="F38" s="31"/>
      <c r="G38" s="104">
        <v>6219</v>
      </c>
      <c r="H38" s="104">
        <v>3717</v>
      </c>
      <c r="I38" s="104">
        <v>2502</v>
      </c>
      <c r="J38" s="104">
        <v>6594</v>
      </c>
      <c r="K38" s="104">
        <v>3923</v>
      </c>
      <c r="L38" s="104">
        <v>2671</v>
      </c>
      <c r="M38" s="125">
        <f t="shared" si="1"/>
        <v>7320</v>
      </c>
      <c r="N38" s="125">
        <v>4377</v>
      </c>
      <c r="O38" s="135">
        <v>2943</v>
      </c>
    </row>
    <row r="39" spans="1:15" ht="11.25" customHeight="1" x14ac:dyDescent="0.4">
      <c r="B39" s="325"/>
      <c r="C39" s="127"/>
      <c r="D39" s="126"/>
      <c r="E39" s="31" t="s">
        <v>113</v>
      </c>
      <c r="F39" s="31"/>
      <c r="G39" s="104">
        <v>8747</v>
      </c>
      <c r="H39" s="104">
        <v>4062</v>
      </c>
      <c r="I39" s="104">
        <v>4685</v>
      </c>
      <c r="J39" s="104">
        <v>10113</v>
      </c>
      <c r="K39" s="104">
        <v>4538</v>
      </c>
      <c r="L39" s="104">
        <v>5575</v>
      </c>
      <c r="M39" s="125">
        <f t="shared" si="1"/>
        <v>11568</v>
      </c>
      <c r="N39" s="125">
        <v>4736</v>
      </c>
      <c r="O39" s="135">
        <v>6832</v>
      </c>
    </row>
    <row r="40" spans="1:15" ht="11.25" customHeight="1" x14ac:dyDescent="0.4">
      <c r="B40" s="325"/>
      <c r="C40" s="127"/>
      <c r="D40" s="126"/>
      <c r="E40" s="31" t="s">
        <v>125</v>
      </c>
      <c r="F40" s="31"/>
      <c r="G40" s="104">
        <v>9826</v>
      </c>
      <c r="H40" s="104">
        <v>7310</v>
      </c>
      <c r="I40" s="104">
        <v>2516</v>
      </c>
      <c r="J40" s="104">
        <v>10116</v>
      </c>
      <c r="K40" s="104">
        <v>7577</v>
      </c>
      <c r="L40" s="104">
        <v>2539</v>
      </c>
      <c r="M40" s="125">
        <f t="shared" si="1"/>
        <v>10138</v>
      </c>
      <c r="N40" s="125">
        <v>7636</v>
      </c>
      <c r="O40" s="135">
        <v>2502</v>
      </c>
    </row>
    <row r="41" spans="1:15" ht="11.25" customHeight="1" x14ac:dyDescent="0.4">
      <c r="B41" s="325"/>
      <c r="C41" s="127"/>
      <c r="D41" s="126"/>
      <c r="E41" s="31" t="s">
        <v>124</v>
      </c>
      <c r="F41" s="31"/>
      <c r="G41" s="104">
        <v>3801</v>
      </c>
      <c r="H41" s="104">
        <v>2233</v>
      </c>
      <c r="I41" s="104">
        <v>1568</v>
      </c>
      <c r="J41" s="104">
        <v>4142</v>
      </c>
      <c r="K41" s="104">
        <v>2472</v>
      </c>
      <c r="L41" s="104">
        <v>1670</v>
      </c>
      <c r="M41" s="125">
        <f t="shared" si="1"/>
        <v>4138</v>
      </c>
      <c r="N41" s="125">
        <v>2535</v>
      </c>
      <c r="O41" s="135">
        <v>1603</v>
      </c>
    </row>
    <row r="42" spans="1:15" ht="3.95" customHeight="1" x14ac:dyDescent="0.4">
      <c r="A42" s="115"/>
      <c r="B42" s="141"/>
      <c r="C42" s="142"/>
      <c r="D42" s="141"/>
      <c r="E42" s="140"/>
      <c r="F42" s="140"/>
      <c r="G42" s="139"/>
      <c r="H42" s="139"/>
      <c r="I42" s="139"/>
      <c r="J42" s="139"/>
      <c r="K42" s="139"/>
      <c r="L42" s="139"/>
      <c r="M42" s="138"/>
      <c r="N42" s="138"/>
      <c r="O42" s="137"/>
    </row>
    <row r="43" spans="1:15" ht="3.95" customHeight="1" x14ac:dyDescent="0.4">
      <c r="B43" s="126"/>
      <c r="C43" s="127"/>
      <c r="D43" s="126"/>
      <c r="E43" s="31"/>
      <c r="F43" s="31"/>
      <c r="G43" s="104"/>
      <c r="H43" s="104"/>
      <c r="I43" s="104"/>
      <c r="J43" s="104"/>
      <c r="K43" s="104"/>
      <c r="L43" s="104"/>
      <c r="M43" s="125"/>
      <c r="N43" s="125"/>
      <c r="O43" s="135"/>
    </row>
    <row r="44" spans="1:15" ht="11.25" customHeight="1" x14ac:dyDescent="0.4">
      <c r="B44" s="325" t="s">
        <v>123</v>
      </c>
      <c r="C44" s="127"/>
      <c r="D44" s="126"/>
      <c r="E44" s="31" t="s">
        <v>90</v>
      </c>
      <c r="F44" s="31"/>
      <c r="G44" s="104">
        <v>14765</v>
      </c>
      <c r="H44" s="104">
        <v>8466</v>
      </c>
      <c r="I44" s="104">
        <v>6299</v>
      </c>
      <c r="J44" s="104">
        <v>14928</v>
      </c>
      <c r="K44" s="104">
        <v>8555</v>
      </c>
      <c r="L44" s="104">
        <v>6373</v>
      </c>
      <c r="M44" s="125">
        <f t="shared" ref="M44:M49" si="2">SUM(N44:O44)</f>
        <v>14397</v>
      </c>
      <c r="N44" s="125">
        <v>8532</v>
      </c>
      <c r="O44" s="135">
        <v>5865</v>
      </c>
    </row>
    <row r="45" spans="1:15" ht="11.25" customHeight="1" x14ac:dyDescent="0.4">
      <c r="B45" s="325"/>
      <c r="C45" s="127"/>
      <c r="D45" s="126"/>
      <c r="E45" s="31" t="s">
        <v>89</v>
      </c>
      <c r="F45" s="31"/>
      <c r="G45" s="104">
        <v>19749</v>
      </c>
      <c r="H45" s="104">
        <v>12126</v>
      </c>
      <c r="I45" s="104">
        <v>7623</v>
      </c>
      <c r="J45" s="104">
        <v>20229</v>
      </c>
      <c r="K45" s="104">
        <v>12359</v>
      </c>
      <c r="L45" s="104">
        <v>7870</v>
      </c>
      <c r="M45" s="125">
        <f t="shared" si="2"/>
        <v>20199</v>
      </c>
      <c r="N45" s="125">
        <v>12526</v>
      </c>
      <c r="O45" s="135">
        <v>7673</v>
      </c>
    </row>
    <row r="46" spans="1:15" ht="11.25" customHeight="1" x14ac:dyDescent="0.4">
      <c r="B46" s="325"/>
      <c r="C46" s="127"/>
      <c r="D46" s="126"/>
      <c r="E46" s="31" t="s">
        <v>122</v>
      </c>
      <c r="F46" s="31"/>
      <c r="G46" s="104">
        <v>11921</v>
      </c>
      <c r="H46" s="104">
        <v>7249</v>
      </c>
      <c r="I46" s="104">
        <v>4672</v>
      </c>
      <c r="J46" s="104">
        <v>12038</v>
      </c>
      <c r="K46" s="104">
        <v>7361</v>
      </c>
      <c r="L46" s="104">
        <v>4677</v>
      </c>
      <c r="M46" s="125">
        <f t="shared" si="2"/>
        <v>11925</v>
      </c>
      <c r="N46" s="125">
        <v>7442</v>
      </c>
      <c r="O46" s="135">
        <v>4483</v>
      </c>
    </row>
    <row r="47" spans="1:15" ht="11.25" customHeight="1" x14ac:dyDescent="0.4">
      <c r="B47" s="325"/>
      <c r="C47" s="127"/>
      <c r="D47" s="126"/>
      <c r="E47" s="31" t="s">
        <v>116</v>
      </c>
      <c r="F47" s="31"/>
      <c r="G47" s="104">
        <v>5209</v>
      </c>
      <c r="H47" s="104">
        <v>2940</v>
      </c>
      <c r="I47" s="104">
        <v>2269</v>
      </c>
      <c r="J47" s="104">
        <v>5358</v>
      </c>
      <c r="K47" s="104">
        <v>3040</v>
      </c>
      <c r="L47" s="104">
        <v>2318</v>
      </c>
      <c r="M47" s="125">
        <f t="shared" si="2"/>
        <v>6002</v>
      </c>
      <c r="N47" s="125">
        <v>3079</v>
      </c>
      <c r="O47" s="135">
        <v>2923</v>
      </c>
    </row>
    <row r="48" spans="1:15" ht="11.25" customHeight="1" x14ac:dyDescent="0.4">
      <c r="B48" s="325"/>
      <c r="C48" s="127"/>
      <c r="D48" s="126"/>
      <c r="E48" s="31" t="s">
        <v>121</v>
      </c>
      <c r="F48" s="31"/>
      <c r="G48" s="104">
        <v>2408</v>
      </c>
      <c r="H48" s="104">
        <v>1519</v>
      </c>
      <c r="I48" s="104">
        <v>889</v>
      </c>
      <c r="J48" s="104">
        <v>2422</v>
      </c>
      <c r="K48" s="104">
        <v>1535</v>
      </c>
      <c r="L48" s="104">
        <v>887</v>
      </c>
      <c r="M48" s="125">
        <f t="shared" si="2"/>
        <v>2463</v>
      </c>
      <c r="N48" s="125">
        <v>1608</v>
      </c>
      <c r="O48" s="135">
        <v>855</v>
      </c>
    </row>
    <row r="49" spans="1:15" ht="11.25" customHeight="1" x14ac:dyDescent="0.4">
      <c r="B49" s="325"/>
      <c r="C49" s="127"/>
      <c r="D49" s="126"/>
      <c r="E49" s="31" t="s">
        <v>94</v>
      </c>
      <c r="F49" s="31"/>
      <c r="G49" s="104">
        <v>31494</v>
      </c>
      <c r="H49" s="104">
        <v>18282</v>
      </c>
      <c r="I49" s="104">
        <v>13212</v>
      </c>
      <c r="J49" s="104">
        <v>32053</v>
      </c>
      <c r="K49" s="104">
        <v>18371</v>
      </c>
      <c r="L49" s="104">
        <v>13682</v>
      </c>
      <c r="M49" s="125">
        <f t="shared" si="2"/>
        <v>32105</v>
      </c>
      <c r="N49" s="125">
        <v>18895</v>
      </c>
      <c r="O49" s="135">
        <v>13210</v>
      </c>
    </row>
    <row r="50" spans="1:15" ht="3.95" customHeight="1" x14ac:dyDescent="0.4">
      <c r="B50" s="126"/>
      <c r="C50" s="127"/>
      <c r="D50" s="126"/>
      <c r="E50" s="31"/>
      <c r="F50" s="31"/>
      <c r="G50" s="104"/>
      <c r="H50" s="104"/>
      <c r="I50" s="104"/>
      <c r="J50" s="104"/>
      <c r="K50" s="104"/>
      <c r="L50" s="104"/>
      <c r="M50" s="125"/>
      <c r="N50" s="125"/>
      <c r="O50" s="135"/>
    </row>
    <row r="51" spans="1:15" ht="3.95" customHeight="1" x14ac:dyDescent="0.4">
      <c r="A51" s="143"/>
      <c r="B51" s="133"/>
      <c r="C51" s="134"/>
      <c r="D51" s="133"/>
      <c r="E51" s="132"/>
      <c r="F51" s="132"/>
      <c r="G51" s="131"/>
      <c r="H51" s="131"/>
      <c r="I51" s="131"/>
      <c r="J51" s="131"/>
      <c r="K51" s="131"/>
      <c r="L51" s="131"/>
      <c r="M51" s="130"/>
      <c r="N51" s="130"/>
      <c r="O51" s="129"/>
    </row>
    <row r="52" spans="1:15" ht="11.25" customHeight="1" x14ac:dyDescent="0.4">
      <c r="B52" s="325" t="s">
        <v>120</v>
      </c>
      <c r="C52" s="127"/>
      <c r="D52" s="126"/>
      <c r="E52" s="31" t="s">
        <v>116</v>
      </c>
      <c r="F52" s="31"/>
      <c r="G52" s="104">
        <v>6885</v>
      </c>
      <c r="H52" s="104">
        <v>3161</v>
      </c>
      <c r="I52" s="104">
        <v>3724</v>
      </c>
      <c r="J52" s="104">
        <v>7031</v>
      </c>
      <c r="K52" s="104">
        <v>3243</v>
      </c>
      <c r="L52" s="104">
        <v>3788</v>
      </c>
      <c r="M52" s="125">
        <f>SUM(N52:O52)</f>
        <v>7348</v>
      </c>
      <c r="N52" s="125">
        <v>3269</v>
      </c>
      <c r="O52" s="135">
        <v>4079</v>
      </c>
    </row>
    <row r="53" spans="1:15" ht="11.25" customHeight="1" x14ac:dyDescent="0.4">
      <c r="B53" s="325"/>
      <c r="C53" s="127"/>
      <c r="D53" s="126"/>
      <c r="E53" s="31" t="s">
        <v>119</v>
      </c>
      <c r="F53" s="31"/>
      <c r="G53" s="104">
        <v>16358</v>
      </c>
      <c r="H53" s="104">
        <v>9185</v>
      </c>
      <c r="I53" s="104">
        <v>7173</v>
      </c>
      <c r="J53" s="104">
        <v>16767</v>
      </c>
      <c r="K53" s="104">
        <v>9476</v>
      </c>
      <c r="L53" s="104">
        <v>7291</v>
      </c>
      <c r="M53" s="125">
        <f>SUM(N53:O53)</f>
        <v>16757</v>
      </c>
      <c r="N53" s="125">
        <v>9728</v>
      </c>
      <c r="O53" s="135">
        <v>7029</v>
      </c>
    </row>
    <row r="54" spans="1:15" ht="11.25" customHeight="1" x14ac:dyDescent="0.4">
      <c r="B54" s="325"/>
      <c r="C54" s="127"/>
      <c r="D54" s="126"/>
      <c r="E54" s="31" t="s">
        <v>110</v>
      </c>
      <c r="F54" s="31"/>
      <c r="G54" s="104">
        <v>13815</v>
      </c>
      <c r="H54" s="104">
        <v>6284</v>
      </c>
      <c r="I54" s="104">
        <v>7531</v>
      </c>
      <c r="J54" s="104">
        <v>14451</v>
      </c>
      <c r="K54" s="104">
        <v>6704</v>
      </c>
      <c r="L54" s="104">
        <v>7747</v>
      </c>
      <c r="M54" s="125">
        <f>SUM(N54:O54)</f>
        <v>14050</v>
      </c>
      <c r="N54" s="125">
        <v>6968</v>
      </c>
      <c r="O54" s="135">
        <v>7082</v>
      </c>
    </row>
    <row r="55" spans="1:15" ht="11.25" customHeight="1" x14ac:dyDescent="0.4">
      <c r="B55" s="325"/>
      <c r="C55" s="127"/>
      <c r="D55" s="126"/>
      <c r="E55" s="31" t="s">
        <v>109</v>
      </c>
      <c r="F55" s="31"/>
      <c r="G55" s="104">
        <v>18018</v>
      </c>
      <c r="H55" s="104">
        <v>10189</v>
      </c>
      <c r="I55" s="104">
        <v>7829</v>
      </c>
      <c r="J55" s="104">
        <v>18096</v>
      </c>
      <c r="K55" s="104">
        <v>10177</v>
      </c>
      <c r="L55" s="104">
        <v>7919</v>
      </c>
      <c r="M55" s="125">
        <f>SUM(N55:O55)</f>
        <v>18132</v>
      </c>
      <c r="N55" s="125">
        <v>10380</v>
      </c>
      <c r="O55" s="135">
        <v>7752</v>
      </c>
    </row>
    <row r="56" spans="1:15" ht="11.25" customHeight="1" x14ac:dyDescent="0.4">
      <c r="B56" s="325"/>
      <c r="C56" s="127"/>
      <c r="D56" s="126"/>
      <c r="E56" s="31" t="s">
        <v>112</v>
      </c>
      <c r="F56" s="31"/>
      <c r="G56" s="104">
        <v>8394</v>
      </c>
      <c r="H56" s="104">
        <v>4757</v>
      </c>
      <c r="I56" s="104">
        <v>3637</v>
      </c>
      <c r="J56" s="104">
        <v>9137</v>
      </c>
      <c r="K56" s="104">
        <v>5258</v>
      </c>
      <c r="L56" s="104">
        <v>3879</v>
      </c>
      <c r="M56" s="125">
        <f>SUM(N56:O56)</f>
        <v>10259</v>
      </c>
      <c r="N56" s="125">
        <v>5640</v>
      </c>
      <c r="O56" s="135">
        <v>4619</v>
      </c>
    </row>
    <row r="57" spans="1:15" ht="3.95" customHeight="1" x14ac:dyDescent="0.4">
      <c r="A57" s="115"/>
      <c r="B57" s="141"/>
      <c r="C57" s="142"/>
      <c r="D57" s="141"/>
      <c r="E57" s="140"/>
      <c r="F57" s="140"/>
      <c r="G57" s="139"/>
      <c r="H57" s="139"/>
      <c r="I57" s="139"/>
      <c r="J57" s="139"/>
      <c r="K57" s="139"/>
      <c r="L57" s="139"/>
      <c r="M57" s="138"/>
      <c r="N57" s="138"/>
      <c r="O57" s="137"/>
    </row>
    <row r="58" spans="1:15" ht="3.95" customHeight="1" x14ac:dyDescent="0.4">
      <c r="B58" s="126"/>
      <c r="C58" s="127"/>
      <c r="D58" s="126"/>
      <c r="E58" s="31"/>
      <c r="F58" s="31"/>
      <c r="G58" s="104"/>
      <c r="H58" s="104"/>
      <c r="I58" s="104"/>
      <c r="J58" s="104"/>
      <c r="K58" s="104"/>
      <c r="L58" s="104"/>
      <c r="M58" s="125"/>
      <c r="N58" s="125"/>
      <c r="O58" s="135"/>
    </row>
    <row r="59" spans="1:15" ht="11.25" customHeight="1" x14ac:dyDescent="0.4">
      <c r="B59" s="325" t="s">
        <v>118</v>
      </c>
      <c r="C59" s="127"/>
      <c r="D59" s="126"/>
      <c r="E59" s="31" t="s">
        <v>117</v>
      </c>
      <c r="F59" s="31"/>
      <c r="G59" s="104">
        <v>7781</v>
      </c>
      <c r="H59" s="104">
        <v>4758</v>
      </c>
      <c r="I59" s="104">
        <v>3023</v>
      </c>
      <c r="J59" s="104">
        <v>8502</v>
      </c>
      <c r="K59" s="104">
        <v>5298</v>
      </c>
      <c r="L59" s="104">
        <v>3204</v>
      </c>
      <c r="M59" s="125">
        <f>SUM(N59:O59)</f>
        <v>8513</v>
      </c>
      <c r="N59" s="125">
        <v>5368</v>
      </c>
      <c r="O59" s="135">
        <v>3145</v>
      </c>
    </row>
    <row r="60" spans="1:15" ht="11.25" customHeight="1" x14ac:dyDescent="0.4">
      <c r="B60" s="325"/>
      <c r="C60" s="127"/>
      <c r="D60" s="126"/>
      <c r="E60" s="31" t="s">
        <v>116</v>
      </c>
      <c r="F60" s="31"/>
      <c r="G60" s="104">
        <v>3063</v>
      </c>
      <c r="H60" s="104">
        <v>1678</v>
      </c>
      <c r="I60" s="104">
        <v>1385</v>
      </c>
      <c r="J60" s="104">
        <v>3188</v>
      </c>
      <c r="K60" s="104">
        <v>1760</v>
      </c>
      <c r="L60" s="104">
        <v>1428</v>
      </c>
      <c r="M60" s="125">
        <f>SUM(N60:O60)</f>
        <v>3657</v>
      </c>
      <c r="N60" s="125">
        <v>1804</v>
      </c>
      <c r="O60" s="135">
        <v>1853</v>
      </c>
    </row>
    <row r="61" spans="1:15" ht="11.25" customHeight="1" x14ac:dyDescent="0.4">
      <c r="B61" s="325"/>
      <c r="C61" s="127"/>
      <c r="D61" s="126"/>
      <c r="E61" s="31" t="s">
        <v>88</v>
      </c>
      <c r="F61" s="31"/>
      <c r="G61" s="104">
        <v>8809</v>
      </c>
      <c r="H61" s="104">
        <v>5154</v>
      </c>
      <c r="I61" s="104">
        <v>3655</v>
      </c>
      <c r="J61" s="104">
        <v>9037</v>
      </c>
      <c r="K61" s="104">
        <v>5327</v>
      </c>
      <c r="L61" s="104">
        <v>3710</v>
      </c>
      <c r="M61" s="125">
        <f>SUM(N61:O61)</f>
        <v>9374</v>
      </c>
      <c r="N61" s="125">
        <v>5477</v>
      </c>
      <c r="O61" s="135">
        <v>3897</v>
      </c>
    </row>
    <row r="62" spans="1:15" ht="11.25" customHeight="1" x14ac:dyDescent="0.4">
      <c r="B62" s="325"/>
      <c r="C62" s="127"/>
      <c r="D62" s="126"/>
      <c r="E62" s="31" t="s">
        <v>89</v>
      </c>
      <c r="F62" s="31"/>
      <c r="G62" s="104">
        <v>7398</v>
      </c>
      <c r="H62" s="104">
        <v>4166</v>
      </c>
      <c r="I62" s="104">
        <v>3232</v>
      </c>
      <c r="J62" s="104">
        <v>7691</v>
      </c>
      <c r="K62" s="104">
        <v>4352</v>
      </c>
      <c r="L62" s="104">
        <v>3339</v>
      </c>
      <c r="M62" s="125">
        <f>SUM(N62:O62)</f>
        <v>7797</v>
      </c>
      <c r="N62" s="125">
        <v>4443</v>
      </c>
      <c r="O62" s="135">
        <v>3354</v>
      </c>
    </row>
    <row r="63" spans="1:15" ht="11.25" customHeight="1" x14ac:dyDescent="0.4">
      <c r="B63" s="325"/>
      <c r="C63" s="127"/>
      <c r="D63" s="126"/>
      <c r="E63" s="31" t="s">
        <v>90</v>
      </c>
      <c r="F63" s="31"/>
      <c r="G63" s="104">
        <v>7616</v>
      </c>
      <c r="H63" s="104">
        <v>4014</v>
      </c>
      <c r="I63" s="104">
        <v>3602</v>
      </c>
      <c r="J63" s="104">
        <v>7829</v>
      </c>
      <c r="K63" s="104">
        <v>4168</v>
      </c>
      <c r="L63" s="104">
        <v>3661</v>
      </c>
      <c r="M63" s="125">
        <f>SUM(N63:O63)</f>
        <v>7936</v>
      </c>
      <c r="N63" s="125">
        <v>4219</v>
      </c>
      <c r="O63" s="135">
        <v>3717</v>
      </c>
    </row>
    <row r="64" spans="1:15" ht="3.95" customHeight="1" x14ac:dyDescent="0.4">
      <c r="B64" s="126"/>
      <c r="C64" s="127"/>
      <c r="D64" s="126"/>
      <c r="E64" s="31"/>
      <c r="F64" s="31"/>
      <c r="G64" s="104"/>
      <c r="H64" s="104"/>
      <c r="I64" s="104"/>
      <c r="J64" s="104"/>
      <c r="K64" s="104"/>
      <c r="L64" s="104"/>
      <c r="M64" s="125"/>
      <c r="N64" s="125"/>
      <c r="O64" s="135"/>
    </row>
    <row r="65" spans="1:15" ht="3.95" customHeight="1" x14ac:dyDescent="0.4">
      <c r="A65" s="143"/>
      <c r="B65" s="133"/>
      <c r="C65" s="134"/>
      <c r="D65" s="133"/>
      <c r="E65" s="132"/>
      <c r="F65" s="132"/>
      <c r="G65" s="131"/>
      <c r="H65" s="131"/>
      <c r="I65" s="131"/>
      <c r="J65" s="131"/>
      <c r="K65" s="131"/>
      <c r="L65" s="131"/>
      <c r="M65" s="130"/>
      <c r="N65" s="130"/>
      <c r="O65" s="129"/>
    </row>
    <row r="66" spans="1:15" ht="11.25" customHeight="1" x14ac:dyDescent="0.4">
      <c r="B66" s="325" t="s">
        <v>115</v>
      </c>
      <c r="C66" s="127"/>
      <c r="D66" s="126"/>
      <c r="E66" s="31" t="s">
        <v>114</v>
      </c>
      <c r="F66" s="31"/>
      <c r="G66" s="104">
        <v>8158</v>
      </c>
      <c r="H66" s="104">
        <v>5004</v>
      </c>
      <c r="I66" s="104">
        <v>3154</v>
      </c>
      <c r="J66" s="104">
        <v>8226</v>
      </c>
      <c r="K66" s="104">
        <v>5059</v>
      </c>
      <c r="L66" s="104">
        <v>3167</v>
      </c>
      <c r="M66" s="125">
        <f>SUM(N66:O66)</f>
        <v>8077</v>
      </c>
      <c r="N66" s="125">
        <v>4980</v>
      </c>
      <c r="O66" s="135">
        <v>3097</v>
      </c>
    </row>
    <row r="67" spans="1:15" ht="11.25" customHeight="1" x14ac:dyDescent="0.4">
      <c r="B67" s="325"/>
      <c r="C67" s="127"/>
      <c r="D67" s="126"/>
      <c r="E67" s="31" t="s">
        <v>113</v>
      </c>
      <c r="F67" s="31"/>
      <c r="G67" s="104">
        <v>15659</v>
      </c>
      <c r="H67" s="104">
        <v>9272</v>
      </c>
      <c r="I67" s="104">
        <v>6387</v>
      </c>
      <c r="J67" s="104">
        <v>16827</v>
      </c>
      <c r="K67" s="104">
        <v>9818</v>
      </c>
      <c r="L67" s="104">
        <v>7009</v>
      </c>
      <c r="M67" s="125">
        <f>SUM(N67:O67)</f>
        <v>17437</v>
      </c>
      <c r="N67" s="125">
        <v>10399</v>
      </c>
      <c r="O67" s="135">
        <v>7038</v>
      </c>
    </row>
    <row r="68" spans="1:15" ht="11.25" customHeight="1" x14ac:dyDescent="0.4">
      <c r="B68" s="325"/>
      <c r="C68" s="127"/>
      <c r="D68" s="126"/>
      <c r="E68" s="31" t="s">
        <v>112</v>
      </c>
      <c r="F68" s="31"/>
      <c r="G68" s="104">
        <v>18955</v>
      </c>
      <c r="H68" s="104">
        <v>12108</v>
      </c>
      <c r="I68" s="104">
        <v>6847</v>
      </c>
      <c r="J68" s="104">
        <v>19551</v>
      </c>
      <c r="K68" s="104">
        <v>12485</v>
      </c>
      <c r="L68" s="104">
        <v>7066</v>
      </c>
      <c r="M68" s="125">
        <f>SUM(N68:O68)</f>
        <v>20148</v>
      </c>
      <c r="N68" s="125">
        <v>13014</v>
      </c>
      <c r="O68" s="135">
        <v>7134</v>
      </c>
    </row>
    <row r="69" spans="1:15" ht="11.25" customHeight="1" x14ac:dyDescent="0.4">
      <c r="B69" s="325"/>
      <c r="C69" s="127"/>
      <c r="D69" s="126"/>
      <c r="E69" s="31" t="s">
        <v>109</v>
      </c>
      <c r="F69" s="31"/>
      <c r="G69" s="104">
        <v>26357</v>
      </c>
      <c r="H69" s="104">
        <v>15605</v>
      </c>
      <c r="I69" s="104">
        <v>10752</v>
      </c>
      <c r="J69" s="104">
        <v>26812</v>
      </c>
      <c r="K69" s="104">
        <v>15827</v>
      </c>
      <c r="L69" s="104">
        <v>10985</v>
      </c>
      <c r="M69" s="125">
        <f>SUM(N69:O69)</f>
        <v>27037</v>
      </c>
      <c r="N69" s="125">
        <v>16136</v>
      </c>
      <c r="O69" s="135">
        <v>10901</v>
      </c>
    </row>
    <row r="70" spans="1:15" ht="11.25" customHeight="1" x14ac:dyDescent="0.4">
      <c r="B70" s="325"/>
      <c r="C70" s="127"/>
      <c r="D70" s="126"/>
      <c r="E70" s="31" t="s">
        <v>91</v>
      </c>
      <c r="F70" s="31"/>
      <c r="G70" s="104">
        <v>8659</v>
      </c>
      <c r="H70" s="104">
        <v>4787</v>
      </c>
      <c r="I70" s="104">
        <v>3872</v>
      </c>
      <c r="J70" s="104">
        <v>8718</v>
      </c>
      <c r="K70" s="104">
        <v>4804</v>
      </c>
      <c r="L70" s="104">
        <v>3914</v>
      </c>
      <c r="M70" s="125">
        <f>SUM(N70:O70)</f>
        <v>8607</v>
      </c>
      <c r="N70" s="125">
        <v>4806</v>
      </c>
      <c r="O70" s="135">
        <v>3801</v>
      </c>
    </row>
    <row r="71" spans="1:15" ht="3.95" customHeight="1" x14ac:dyDescent="0.4">
      <c r="A71" s="115"/>
      <c r="B71" s="141"/>
      <c r="C71" s="142"/>
      <c r="D71" s="141"/>
      <c r="E71" s="140"/>
      <c r="F71" s="140"/>
      <c r="G71" s="139"/>
      <c r="H71" s="139"/>
      <c r="I71" s="139"/>
      <c r="J71" s="139"/>
      <c r="K71" s="139"/>
      <c r="L71" s="139"/>
      <c r="M71" s="138"/>
      <c r="N71" s="138"/>
      <c r="O71" s="137"/>
    </row>
    <row r="72" spans="1:15" ht="3.95" customHeight="1" x14ac:dyDescent="0.4">
      <c r="A72" s="143"/>
      <c r="B72" s="133"/>
      <c r="C72" s="134"/>
      <c r="D72" s="133"/>
      <c r="E72" s="132"/>
      <c r="F72" s="132"/>
      <c r="G72" s="131"/>
      <c r="H72" s="131"/>
      <c r="I72" s="131"/>
      <c r="J72" s="131"/>
      <c r="K72" s="131"/>
      <c r="L72" s="131"/>
      <c r="M72" s="130"/>
      <c r="N72" s="130"/>
      <c r="O72" s="129"/>
    </row>
    <row r="73" spans="1:15" ht="11.25" customHeight="1" x14ac:dyDescent="0.4">
      <c r="B73" s="325" t="s">
        <v>111</v>
      </c>
      <c r="C73" s="127"/>
      <c r="D73" s="126"/>
      <c r="E73" s="31" t="s">
        <v>89</v>
      </c>
      <c r="F73" s="31"/>
      <c r="G73" s="104">
        <v>17673</v>
      </c>
      <c r="H73" s="104">
        <v>11139</v>
      </c>
      <c r="I73" s="104">
        <v>6535</v>
      </c>
      <c r="J73" s="104">
        <v>18080</v>
      </c>
      <c r="K73" s="104">
        <v>11341</v>
      </c>
      <c r="L73" s="104">
        <v>6738</v>
      </c>
      <c r="M73" s="103">
        <f>SUM(N73:O73)</f>
        <v>18167</v>
      </c>
      <c r="N73" s="125">
        <v>11477</v>
      </c>
      <c r="O73" s="135">
        <v>6690</v>
      </c>
    </row>
    <row r="74" spans="1:15" ht="11.25" customHeight="1" x14ac:dyDescent="0.4">
      <c r="B74" s="325"/>
      <c r="C74" s="127"/>
      <c r="D74" s="126"/>
      <c r="E74" s="31" t="s">
        <v>110</v>
      </c>
      <c r="F74" s="31"/>
      <c r="G74" s="104">
        <v>20506</v>
      </c>
      <c r="H74" s="104">
        <v>11185</v>
      </c>
      <c r="I74" s="104">
        <v>9322</v>
      </c>
      <c r="J74" s="104">
        <v>21313</v>
      </c>
      <c r="K74" s="104">
        <v>11746</v>
      </c>
      <c r="L74" s="104">
        <v>9567</v>
      </c>
      <c r="M74" s="103">
        <f>SUM(N74:O74)</f>
        <v>21300</v>
      </c>
      <c r="N74" s="125">
        <v>12013</v>
      </c>
      <c r="O74" s="135">
        <v>9287</v>
      </c>
    </row>
    <row r="75" spans="1:15" ht="11.25" customHeight="1" x14ac:dyDescent="0.4">
      <c r="B75" s="325"/>
      <c r="C75" s="127"/>
      <c r="D75" s="126"/>
      <c r="E75" s="31" t="s">
        <v>109</v>
      </c>
      <c r="F75" s="31"/>
      <c r="G75" s="104">
        <v>24514</v>
      </c>
      <c r="H75" s="104">
        <v>14838</v>
      </c>
      <c r="I75" s="104">
        <v>9676</v>
      </c>
      <c r="J75" s="104">
        <v>25110</v>
      </c>
      <c r="K75" s="104">
        <v>15121</v>
      </c>
      <c r="L75" s="104">
        <v>9988</v>
      </c>
      <c r="M75" s="103">
        <f>SUM(N75:O75)</f>
        <v>25397</v>
      </c>
      <c r="N75" s="125">
        <v>15464</v>
      </c>
      <c r="O75" s="135">
        <v>9933</v>
      </c>
    </row>
    <row r="76" spans="1:15" ht="11.25" customHeight="1" x14ac:dyDescent="0.4">
      <c r="B76" s="325"/>
      <c r="C76" s="127"/>
      <c r="D76" s="126"/>
      <c r="E76" s="31" t="s">
        <v>108</v>
      </c>
      <c r="F76" s="31"/>
      <c r="G76" s="104">
        <v>13127</v>
      </c>
      <c r="H76" s="104">
        <v>8197</v>
      </c>
      <c r="I76" s="104">
        <v>4931</v>
      </c>
      <c r="J76" s="104">
        <v>13391</v>
      </c>
      <c r="K76" s="104">
        <v>8376</v>
      </c>
      <c r="L76" s="104">
        <v>5015</v>
      </c>
      <c r="M76" s="103">
        <f>SUM(N76:O76)</f>
        <v>13664</v>
      </c>
      <c r="N76" s="125">
        <v>8579</v>
      </c>
      <c r="O76" s="135">
        <v>5085</v>
      </c>
    </row>
    <row r="77" spans="1:15" ht="11.25" customHeight="1" x14ac:dyDescent="0.4">
      <c r="B77" s="325"/>
      <c r="C77" s="127"/>
      <c r="D77" s="126"/>
      <c r="E77" s="31" t="s">
        <v>107</v>
      </c>
      <c r="F77" s="31"/>
      <c r="G77" s="104">
        <v>9798</v>
      </c>
      <c r="H77" s="104">
        <v>5587</v>
      </c>
      <c r="I77" s="104">
        <v>4211</v>
      </c>
      <c r="J77" s="104">
        <v>10103</v>
      </c>
      <c r="K77" s="104">
        <v>5771</v>
      </c>
      <c r="L77" s="104">
        <v>4332</v>
      </c>
      <c r="M77" s="103">
        <f>SUM(N77,O77)</f>
        <v>10157</v>
      </c>
      <c r="N77" s="125">
        <v>5926</v>
      </c>
      <c r="O77" s="135">
        <v>4231</v>
      </c>
    </row>
    <row r="78" spans="1:15" ht="3.95" customHeight="1" x14ac:dyDescent="0.4">
      <c r="A78" s="115"/>
      <c r="B78" s="141"/>
      <c r="C78" s="142"/>
      <c r="D78" s="141"/>
      <c r="E78" s="140"/>
      <c r="F78" s="140"/>
      <c r="G78" s="139"/>
      <c r="H78" s="139"/>
      <c r="I78" s="139"/>
      <c r="J78" s="139"/>
      <c r="K78" s="139"/>
      <c r="L78" s="139"/>
      <c r="M78" s="138"/>
      <c r="N78" s="138"/>
      <c r="O78" s="137"/>
    </row>
    <row r="79" spans="1:15" ht="3.95" customHeight="1" x14ac:dyDescent="0.4">
      <c r="B79" s="126"/>
      <c r="C79" s="127"/>
      <c r="D79" s="126"/>
      <c r="E79" s="31"/>
      <c r="F79" s="31"/>
      <c r="G79" s="104"/>
      <c r="H79" s="104"/>
      <c r="I79" s="104"/>
      <c r="J79" s="104"/>
      <c r="K79" s="104"/>
      <c r="L79" s="104"/>
      <c r="M79" s="125"/>
      <c r="N79" s="125"/>
      <c r="O79" s="135"/>
    </row>
    <row r="80" spans="1:15" ht="33" customHeight="1" x14ac:dyDescent="0.4">
      <c r="B80" s="128" t="s">
        <v>106</v>
      </c>
      <c r="C80" s="127"/>
      <c r="D80" s="126"/>
      <c r="E80" s="31" t="s">
        <v>90</v>
      </c>
      <c r="F80" s="31"/>
      <c r="G80" s="104">
        <v>6099</v>
      </c>
      <c r="H80" s="104">
        <v>3297</v>
      </c>
      <c r="I80" s="104">
        <v>2802</v>
      </c>
      <c r="J80" s="104">
        <v>6277</v>
      </c>
      <c r="K80" s="104">
        <v>3432</v>
      </c>
      <c r="L80" s="104">
        <v>2845</v>
      </c>
      <c r="M80" s="125">
        <f>SUM(N80:O80)</f>
        <v>6243</v>
      </c>
      <c r="N80" s="125">
        <v>3505</v>
      </c>
      <c r="O80" s="135">
        <v>2738</v>
      </c>
    </row>
    <row r="81" spans="1:15" ht="3" customHeight="1" x14ac:dyDescent="0.4">
      <c r="A81" s="115"/>
      <c r="C81" s="136"/>
      <c r="G81" s="104"/>
      <c r="H81" s="104"/>
      <c r="I81" s="104"/>
      <c r="J81" s="104"/>
      <c r="K81" s="104"/>
      <c r="L81" s="104"/>
      <c r="M81" s="125"/>
      <c r="N81" s="125"/>
      <c r="O81" s="135"/>
    </row>
    <row r="82" spans="1:15" ht="3" customHeight="1" x14ac:dyDescent="0.4">
      <c r="B82" s="133"/>
      <c r="C82" s="134"/>
      <c r="D82" s="133"/>
      <c r="E82" s="132"/>
      <c r="F82" s="132"/>
      <c r="G82" s="131"/>
      <c r="H82" s="131"/>
      <c r="I82" s="131"/>
      <c r="J82" s="131"/>
      <c r="K82" s="131"/>
      <c r="L82" s="131"/>
      <c r="M82" s="130"/>
      <c r="N82" s="130"/>
      <c r="O82" s="129"/>
    </row>
    <row r="83" spans="1:15" ht="33" customHeight="1" x14ac:dyDescent="0.4">
      <c r="B83" s="128" t="s">
        <v>105</v>
      </c>
      <c r="C83" s="127"/>
      <c r="D83" s="126"/>
      <c r="E83" s="31" t="s">
        <v>87</v>
      </c>
      <c r="F83" s="31"/>
      <c r="G83" s="104">
        <v>23885</v>
      </c>
      <c r="H83" s="104">
        <v>16605</v>
      </c>
      <c r="I83" s="104">
        <v>7280</v>
      </c>
      <c r="J83" s="104">
        <v>24686</v>
      </c>
      <c r="K83" s="104">
        <v>17302</v>
      </c>
      <c r="L83" s="104">
        <v>7384</v>
      </c>
      <c r="M83" s="125">
        <f>SUM(N83:O83)</f>
        <v>24941</v>
      </c>
      <c r="N83" s="125">
        <v>17809</v>
      </c>
      <c r="O83" s="124">
        <v>7132</v>
      </c>
    </row>
    <row r="84" spans="1:15" ht="3" customHeight="1" thickBot="1" x14ac:dyDescent="0.45">
      <c r="A84" s="101"/>
      <c r="B84" s="101"/>
      <c r="C84" s="123"/>
      <c r="D84" s="101"/>
      <c r="E84" s="101"/>
      <c r="F84" s="101"/>
      <c r="G84" s="100"/>
      <c r="H84" s="100"/>
      <c r="I84" s="100"/>
      <c r="J84" s="100"/>
      <c r="K84" s="100"/>
      <c r="L84" s="100"/>
      <c r="M84" s="122"/>
      <c r="N84" s="122"/>
      <c r="O84" s="121"/>
    </row>
    <row r="85" spans="1:15" ht="2.1" customHeight="1" x14ac:dyDescent="0.4">
      <c r="G85" s="68"/>
      <c r="H85" s="68"/>
      <c r="I85" s="68"/>
      <c r="J85" s="68"/>
      <c r="K85" s="68"/>
      <c r="L85" s="68"/>
      <c r="M85" s="120"/>
      <c r="N85" s="120"/>
      <c r="O85" s="120"/>
    </row>
    <row r="86" spans="1:15" ht="10.5" customHeight="1" x14ac:dyDescent="0.4">
      <c r="B86" s="28" t="s">
        <v>86</v>
      </c>
      <c r="E86" s="28"/>
      <c r="F86" s="28"/>
      <c r="G86" s="68"/>
      <c r="H86" s="68"/>
      <c r="I86" s="68"/>
      <c r="J86" s="68"/>
      <c r="K86" s="68"/>
      <c r="L86" s="68"/>
      <c r="M86" s="68"/>
      <c r="N86" s="68"/>
      <c r="O86" s="68"/>
    </row>
  </sheetData>
  <mergeCells count="16">
    <mergeCell ref="B52:B56"/>
    <mergeCell ref="B59:B63"/>
    <mergeCell ref="B66:B70"/>
    <mergeCell ref="B73:B77"/>
    <mergeCell ref="B9:B12"/>
    <mergeCell ref="B15:B22"/>
    <mergeCell ref="B25:B27"/>
    <mergeCell ref="B30:B33"/>
    <mergeCell ref="B36:B41"/>
    <mergeCell ref="B44:B49"/>
    <mergeCell ref="B7:E7"/>
    <mergeCell ref="N4:O4"/>
    <mergeCell ref="B6:E6"/>
    <mergeCell ref="G6:I6"/>
    <mergeCell ref="J6:L6"/>
    <mergeCell ref="M6:O6"/>
  </mergeCells>
  <phoneticPr fontId="3"/>
  <pageMargins left="0.62992125984251968" right="0.59055118110236227" top="0.47244094488188981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N25"/>
  <sheetViews>
    <sheetView showGridLines="0" zoomScaleNormal="100" zoomScalePageLayoutView="106" workbookViewId="0">
      <selection activeCell="H34" sqref="H34"/>
    </sheetView>
  </sheetViews>
  <sheetFormatPr defaultColWidth="6.125" defaultRowHeight="10.5" x14ac:dyDescent="0.4"/>
  <cols>
    <col min="1" max="1" width="7.625" style="30" customWidth="1"/>
    <col min="2" max="2" width="8" style="30" customWidth="1"/>
    <col min="3" max="10" width="8.125" style="30" customWidth="1"/>
    <col min="11" max="16384" width="6.125" style="30"/>
  </cols>
  <sheetData>
    <row r="1" spans="1:14" ht="15" customHeight="1" x14ac:dyDescent="0.4">
      <c r="A1" s="47" t="s">
        <v>166</v>
      </c>
    </row>
    <row r="2" spans="1:14" ht="9.75" customHeight="1" x14ac:dyDescent="0.4">
      <c r="I2" s="6"/>
      <c r="J2" s="6" t="s">
        <v>165</v>
      </c>
    </row>
    <row r="3" spans="1:14" ht="2.1" customHeight="1" thickBot="1" x14ac:dyDescent="0.45">
      <c r="I3" s="6"/>
      <c r="J3" s="6"/>
    </row>
    <row r="4" spans="1:14" ht="12" customHeight="1" x14ac:dyDescent="0.4">
      <c r="A4" s="29"/>
      <c r="B4" s="179" t="s">
        <v>5</v>
      </c>
      <c r="C4" s="327" t="s">
        <v>121</v>
      </c>
      <c r="D4" s="327" t="s">
        <v>164</v>
      </c>
      <c r="E4" s="327" t="s">
        <v>107</v>
      </c>
      <c r="F4" s="327" t="s">
        <v>163</v>
      </c>
      <c r="G4" s="327" t="s">
        <v>162</v>
      </c>
      <c r="H4" s="327" t="s">
        <v>119</v>
      </c>
      <c r="I4" s="331" t="s">
        <v>110</v>
      </c>
      <c r="J4" s="331" t="s">
        <v>161</v>
      </c>
    </row>
    <row r="5" spans="1:14" ht="12" customHeight="1" x14ac:dyDescent="0.4">
      <c r="A5" s="178" t="s">
        <v>160</v>
      </c>
      <c r="B5" s="115"/>
      <c r="C5" s="328"/>
      <c r="D5" s="328"/>
      <c r="E5" s="328"/>
      <c r="F5" s="328"/>
      <c r="G5" s="328"/>
      <c r="H5" s="328"/>
      <c r="I5" s="332"/>
      <c r="J5" s="332"/>
    </row>
    <row r="6" spans="1:14" ht="15" customHeight="1" x14ac:dyDescent="0.4">
      <c r="A6" s="333" t="s">
        <v>159</v>
      </c>
      <c r="B6" s="146" t="s">
        <v>157</v>
      </c>
      <c r="C6" s="168">
        <v>64702</v>
      </c>
      <c r="D6" s="131" t="s">
        <v>146</v>
      </c>
      <c r="E6" s="131" t="s">
        <v>146</v>
      </c>
      <c r="F6" s="168">
        <v>49455</v>
      </c>
      <c r="G6" s="168">
        <v>43878</v>
      </c>
      <c r="H6" s="168">
        <v>38885</v>
      </c>
      <c r="I6" s="167">
        <v>44775</v>
      </c>
      <c r="J6" s="167">
        <v>50881</v>
      </c>
    </row>
    <row r="7" spans="1:14" ht="15" customHeight="1" x14ac:dyDescent="0.4">
      <c r="A7" s="334"/>
      <c r="B7" s="109" t="s">
        <v>156</v>
      </c>
      <c r="C7" s="166">
        <v>3187</v>
      </c>
      <c r="D7" s="104" t="s">
        <v>146</v>
      </c>
      <c r="E7" s="104" t="s">
        <v>146</v>
      </c>
      <c r="F7" s="166">
        <v>2522</v>
      </c>
      <c r="G7" s="166">
        <v>2336</v>
      </c>
      <c r="H7" s="166">
        <v>2334</v>
      </c>
      <c r="I7" s="165">
        <v>2938</v>
      </c>
      <c r="J7" s="165">
        <v>3329</v>
      </c>
    </row>
    <row r="8" spans="1:14" ht="15" customHeight="1" x14ac:dyDescent="0.4">
      <c r="A8" s="334"/>
      <c r="B8" s="109" t="s">
        <v>155</v>
      </c>
      <c r="C8" s="166">
        <v>67889</v>
      </c>
      <c r="D8" s="104" t="s">
        <v>146</v>
      </c>
      <c r="E8" s="104" t="s">
        <v>146</v>
      </c>
      <c r="F8" s="166">
        <v>51977</v>
      </c>
      <c r="G8" s="166">
        <v>46214</v>
      </c>
      <c r="H8" s="166">
        <v>41219</v>
      </c>
      <c r="I8" s="165">
        <v>47713</v>
      </c>
      <c r="J8" s="165">
        <v>54210</v>
      </c>
    </row>
    <row r="9" spans="1:14" ht="15" customHeight="1" x14ac:dyDescent="0.4">
      <c r="A9" s="335"/>
      <c r="B9" s="171" t="s">
        <v>154</v>
      </c>
      <c r="C9" s="177">
        <v>1155</v>
      </c>
      <c r="D9" s="139" t="s">
        <v>146</v>
      </c>
      <c r="E9" s="139" t="s">
        <v>146</v>
      </c>
      <c r="F9" s="177">
        <v>1281</v>
      </c>
      <c r="G9" s="177">
        <v>2334</v>
      </c>
      <c r="H9" s="177">
        <v>1295</v>
      </c>
      <c r="I9" s="176">
        <v>2545</v>
      </c>
      <c r="J9" s="176">
        <v>3129</v>
      </c>
    </row>
    <row r="10" spans="1:14" ht="15" customHeight="1" x14ac:dyDescent="0.4">
      <c r="A10" s="333" t="s">
        <v>158</v>
      </c>
      <c r="B10" s="146" t="s">
        <v>157</v>
      </c>
      <c r="C10" s="131" t="s">
        <v>146</v>
      </c>
      <c r="D10" s="168">
        <v>27010</v>
      </c>
      <c r="E10" s="175">
        <v>59204</v>
      </c>
      <c r="F10" s="131" t="s">
        <v>146</v>
      </c>
      <c r="G10" s="131" t="s">
        <v>146</v>
      </c>
      <c r="H10" s="131" t="s">
        <v>146</v>
      </c>
      <c r="I10" s="174" t="s">
        <v>146</v>
      </c>
      <c r="J10" s="174" t="s">
        <v>146</v>
      </c>
    </row>
    <row r="11" spans="1:14" ht="15" customHeight="1" x14ac:dyDescent="0.4">
      <c r="A11" s="334"/>
      <c r="B11" s="109" t="s">
        <v>156</v>
      </c>
      <c r="C11" s="104" t="s">
        <v>146</v>
      </c>
      <c r="D11" s="166">
        <v>1265</v>
      </c>
      <c r="E11" s="173">
        <v>4103</v>
      </c>
      <c r="F11" s="104" t="s">
        <v>146</v>
      </c>
      <c r="G11" s="104" t="s">
        <v>146</v>
      </c>
      <c r="H11" s="104" t="s">
        <v>146</v>
      </c>
      <c r="I11" s="172" t="s">
        <v>146</v>
      </c>
      <c r="J11" s="172" t="s">
        <v>146</v>
      </c>
    </row>
    <row r="12" spans="1:14" ht="15" customHeight="1" x14ac:dyDescent="0.4">
      <c r="A12" s="334"/>
      <c r="B12" s="109" t="s">
        <v>155</v>
      </c>
      <c r="C12" s="104" t="s">
        <v>146</v>
      </c>
      <c r="D12" s="173">
        <v>28275</v>
      </c>
      <c r="E12" s="173">
        <v>63307</v>
      </c>
      <c r="F12" s="104" t="s">
        <v>146</v>
      </c>
      <c r="G12" s="104" t="s">
        <v>146</v>
      </c>
      <c r="H12" s="104" t="s">
        <v>146</v>
      </c>
      <c r="I12" s="172" t="s">
        <v>146</v>
      </c>
      <c r="J12" s="172" t="s">
        <v>146</v>
      </c>
    </row>
    <row r="13" spans="1:14" ht="15" customHeight="1" x14ac:dyDescent="0.4">
      <c r="A13" s="336"/>
      <c r="B13" s="171" t="s">
        <v>154</v>
      </c>
      <c r="C13" s="139" t="s">
        <v>146</v>
      </c>
      <c r="D13" s="170">
        <v>2059</v>
      </c>
      <c r="E13" s="170">
        <v>2839</v>
      </c>
      <c r="F13" s="139" t="s">
        <v>146</v>
      </c>
      <c r="G13" s="139" t="s">
        <v>146</v>
      </c>
      <c r="H13" s="139" t="s">
        <v>146</v>
      </c>
      <c r="I13" s="169" t="s">
        <v>146</v>
      </c>
      <c r="J13" s="169" t="s">
        <v>146</v>
      </c>
      <c r="N13" s="30" t="s">
        <v>153</v>
      </c>
    </row>
    <row r="14" spans="1:14" ht="15" customHeight="1" x14ac:dyDescent="0.4">
      <c r="A14" s="334" t="s">
        <v>152</v>
      </c>
      <c r="B14" s="146" t="s">
        <v>150</v>
      </c>
      <c r="C14" s="168">
        <v>65114</v>
      </c>
      <c r="D14" s="131" t="s">
        <v>146</v>
      </c>
      <c r="E14" s="131" t="s">
        <v>146</v>
      </c>
      <c r="F14" s="168">
        <v>48856</v>
      </c>
      <c r="G14" s="168">
        <v>42315</v>
      </c>
      <c r="H14" s="168">
        <v>38264</v>
      </c>
      <c r="I14" s="168">
        <v>44617</v>
      </c>
      <c r="J14" s="167">
        <v>49936</v>
      </c>
    </row>
    <row r="15" spans="1:14" ht="15" customHeight="1" x14ac:dyDescent="0.4">
      <c r="A15" s="334"/>
      <c r="B15" s="109" t="s">
        <v>149</v>
      </c>
      <c r="C15" s="166">
        <v>2999</v>
      </c>
      <c r="D15" s="104" t="s">
        <v>146</v>
      </c>
      <c r="E15" s="104" t="s">
        <v>146</v>
      </c>
      <c r="F15" s="166">
        <v>2429</v>
      </c>
      <c r="G15" s="166">
        <v>2124</v>
      </c>
      <c r="H15" s="166">
        <v>2051</v>
      </c>
      <c r="I15" s="166">
        <v>2675</v>
      </c>
      <c r="J15" s="165">
        <v>3062</v>
      </c>
    </row>
    <row r="16" spans="1:14" ht="15" customHeight="1" x14ac:dyDescent="0.4">
      <c r="A16" s="334"/>
      <c r="B16" s="109" t="s">
        <v>148</v>
      </c>
      <c r="C16" s="166">
        <v>68113</v>
      </c>
      <c r="D16" s="104" t="s">
        <v>146</v>
      </c>
      <c r="E16" s="104" t="s">
        <v>146</v>
      </c>
      <c r="F16" s="166">
        <v>51285</v>
      </c>
      <c r="G16" s="166">
        <v>44439</v>
      </c>
      <c r="H16" s="166">
        <v>40315</v>
      </c>
      <c r="I16" s="166">
        <v>47292</v>
      </c>
      <c r="J16" s="165">
        <v>52998</v>
      </c>
    </row>
    <row r="17" spans="1:10" ht="15" customHeight="1" x14ac:dyDescent="0.4">
      <c r="A17" s="334"/>
      <c r="B17" s="109" t="s">
        <v>147</v>
      </c>
      <c r="C17" s="166">
        <v>1668</v>
      </c>
      <c r="D17" s="104" t="s">
        <v>146</v>
      </c>
      <c r="E17" s="104" t="s">
        <v>146</v>
      </c>
      <c r="F17" s="166">
        <v>1551</v>
      </c>
      <c r="G17" s="166">
        <v>2411</v>
      </c>
      <c r="H17" s="166">
        <v>1219</v>
      </c>
      <c r="I17" s="166">
        <v>2756</v>
      </c>
      <c r="J17" s="165">
        <v>3173</v>
      </c>
    </row>
    <row r="18" spans="1:10" ht="15" customHeight="1" x14ac:dyDescent="0.4">
      <c r="A18" s="337" t="s">
        <v>151</v>
      </c>
      <c r="B18" s="164" t="s">
        <v>150</v>
      </c>
      <c r="C18" s="162" t="s">
        <v>146</v>
      </c>
      <c r="D18" s="163">
        <v>26179</v>
      </c>
      <c r="E18" s="163">
        <v>57530</v>
      </c>
      <c r="F18" s="162" t="s">
        <v>146</v>
      </c>
      <c r="G18" s="162" t="s">
        <v>146</v>
      </c>
      <c r="H18" s="162" t="s">
        <v>146</v>
      </c>
      <c r="I18" s="162" t="s">
        <v>146</v>
      </c>
      <c r="J18" s="161" t="s">
        <v>146</v>
      </c>
    </row>
    <row r="19" spans="1:10" ht="15" customHeight="1" x14ac:dyDescent="0.4">
      <c r="A19" s="338"/>
      <c r="B19" s="108" t="s">
        <v>149</v>
      </c>
      <c r="C19" s="160" t="s">
        <v>146</v>
      </c>
      <c r="D19" s="103">
        <v>1027</v>
      </c>
      <c r="E19" s="103">
        <v>3439</v>
      </c>
      <c r="F19" s="160" t="s">
        <v>146</v>
      </c>
      <c r="G19" s="160" t="s">
        <v>146</v>
      </c>
      <c r="H19" s="160" t="s">
        <v>146</v>
      </c>
      <c r="I19" s="160" t="s">
        <v>146</v>
      </c>
      <c r="J19" s="159" t="s">
        <v>146</v>
      </c>
    </row>
    <row r="20" spans="1:10" ht="15" customHeight="1" x14ac:dyDescent="0.4">
      <c r="A20" s="338"/>
      <c r="B20" s="108" t="s">
        <v>148</v>
      </c>
      <c r="C20" s="160" t="s">
        <v>146</v>
      </c>
      <c r="D20" s="103">
        <v>27206</v>
      </c>
      <c r="E20" s="103">
        <v>60969</v>
      </c>
      <c r="F20" s="160" t="s">
        <v>146</v>
      </c>
      <c r="G20" s="160" t="s">
        <v>146</v>
      </c>
      <c r="H20" s="160" t="s">
        <v>146</v>
      </c>
      <c r="I20" s="160" t="s">
        <v>146</v>
      </c>
      <c r="J20" s="159" t="s">
        <v>146</v>
      </c>
    </row>
    <row r="21" spans="1:10" ht="15" customHeight="1" thickBot="1" x14ac:dyDescent="0.45">
      <c r="A21" s="339"/>
      <c r="B21" s="158" t="s">
        <v>147</v>
      </c>
      <c r="C21" s="156" t="s">
        <v>146</v>
      </c>
      <c r="D21" s="157">
        <v>2106</v>
      </c>
      <c r="E21" s="157">
        <v>2998</v>
      </c>
      <c r="F21" s="156" t="s">
        <v>146</v>
      </c>
      <c r="G21" s="156" t="s">
        <v>146</v>
      </c>
      <c r="H21" s="156" t="s">
        <v>146</v>
      </c>
      <c r="I21" s="156" t="s">
        <v>146</v>
      </c>
      <c r="J21" s="155" t="s">
        <v>146</v>
      </c>
    </row>
    <row r="22" spans="1:10" ht="2.1" customHeight="1" x14ac:dyDescent="0.4"/>
    <row r="23" spans="1:10" x14ac:dyDescent="0.4">
      <c r="A23" s="3" t="s">
        <v>145</v>
      </c>
      <c r="F23" s="329" t="s">
        <v>144</v>
      </c>
      <c r="G23" s="329"/>
      <c r="H23" s="329"/>
      <c r="I23" s="329"/>
      <c r="J23" s="329"/>
    </row>
    <row r="24" spans="1:10" ht="10.5" customHeight="1" x14ac:dyDescent="0.4">
      <c r="F24" s="270" t="s">
        <v>143</v>
      </c>
      <c r="G24" s="270"/>
      <c r="H24" s="270"/>
      <c r="I24" s="270"/>
      <c r="J24" s="270"/>
    </row>
    <row r="25" spans="1:10" ht="10.5" customHeight="1" x14ac:dyDescent="0.4">
      <c r="F25" s="330" t="s">
        <v>142</v>
      </c>
      <c r="G25" s="330"/>
      <c r="H25" s="330"/>
      <c r="I25" s="330"/>
      <c r="J25" s="330"/>
    </row>
  </sheetData>
  <mergeCells count="15">
    <mergeCell ref="A6:A9"/>
    <mergeCell ref="A10:A13"/>
    <mergeCell ref="A14:A17"/>
    <mergeCell ref="A18:A21"/>
    <mergeCell ref="C4:C5"/>
    <mergeCell ref="F23:J23"/>
    <mergeCell ref="F24:J24"/>
    <mergeCell ref="F25:J25"/>
    <mergeCell ref="I4:I5"/>
    <mergeCell ref="J4:J5"/>
    <mergeCell ref="D4:D5"/>
    <mergeCell ref="E4:E5"/>
    <mergeCell ref="F4:F5"/>
    <mergeCell ref="G4:G5"/>
    <mergeCell ref="H4:H5"/>
  </mergeCells>
  <phoneticPr fontId="3"/>
  <pageMargins left="0.62992125984251968" right="0.59055118110236227" top="0.47244094488188981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32"/>
  <sheetViews>
    <sheetView showGridLines="0" zoomScaleNormal="100" workbookViewId="0">
      <selection activeCell="L32" sqref="L32"/>
    </sheetView>
  </sheetViews>
  <sheetFormatPr defaultColWidth="6.125" defaultRowHeight="10.5" x14ac:dyDescent="0.4"/>
  <cols>
    <col min="1" max="1" width="2.625" style="30" customWidth="1"/>
    <col min="2" max="2" width="5.625" style="180" customWidth="1"/>
    <col min="3" max="3" width="3.5" style="30" customWidth="1"/>
    <col min="4" max="4" width="10.625" style="30" customWidth="1"/>
    <col min="5" max="5" width="3.125" style="30" customWidth="1"/>
    <col min="6" max="8" width="18.375" style="30" customWidth="1"/>
    <col min="9" max="16384" width="6.125" style="30"/>
  </cols>
  <sheetData>
    <row r="1" spans="1:10" ht="12.75" customHeight="1" x14ac:dyDescent="0.4">
      <c r="A1" s="47" t="s">
        <v>184</v>
      </c>
    </row>
    <row r="3" spans="1:10" x14ac:dyDescent="0.4">
      <c r="H3" s="6" t="s">
        <v>183</v>
      </c>
    </row>
    <row r="4" spans="1:10" ht="2.1" customHeight="1" thickBot="1" x14ac:dyDescent="0.45">
      <c r="H4" s="6"/>
    </row>
    <row r="5" spans="1:10" ht="12" customHeight="1" x14ac:dyDescent="0.4">
      <c r="A5" s="29"/>
      <c r="B5" s="191"/>
      <c r="C5" s="29"/>
      <c r="D5" s="190" t="s">
        <v>182</v>
      </c>
      <c r="E5" s="29"/>
      <c r="F5" s="327" t="s">
        <v>138</v>
      </c>
      <c r="G5" s="327">
        <v>30</v>
      </c>
      <c r="H5" s="342" t="s">
        <v>137</v>
      </c>
    </row>
    <row r="6" spans="1:10" ht="12" customHeight="1" x14ac:dyDescent="0.4">
      <c r="A6" s="115"/>
      <c r="B6" s="178" t="s">
        <v>5</v>
      </c>
      <c r="C6" s="115"/>
      <c r="D6" s="115"/>
      <c r="E6" s="115"/>
      <c r="F6" s="328"/>
      <c r="G6" s="328"/>
      <c r="H6" s="343"/>
    </row>
    <row r="7" spans="1:10" ht="17.100000000000001" customHeight="1" x14ac:dyDescent="0.4">
      <c r="B7" s="283" t="s">
        <v>181</v>
      </c>
      <c r="C7" s="283"/>
      <c r="D7" s="283"/>
      <c r="F7" s="109"/>
      <c r="G7" s="109"/>
      <c r="H7" s="107"/>
    </row>
    <row r="8" spans="1:10" ht="17.100000000000001" customHeight="1" x14ac:dyDescent="0.4">
      <c r="B8" s="186"/>
      <c r="C8" s="283" t="s">
        <v>180</v>
      </c>
      <c r="D8" s="283"/>
      <c r="F8" s="185">
        <v>31500</v>
      </c>
      <c r="G8" s="185">
        <v>31578</v>
      </c>
      <c r="H8" s="184">
        <f>SUM(H10,H15,H18:H20)</f>
        <v>31839</v>
      </c>
      <c r="J8" s="28"/>
    </row>
    <row r="9" spans="1:10" ht="17.100000000000001" customHeight="1" x14ac:dyDescent="0.4">
      <c r="B9" s="186"/>
      <c r="C9" s="283" t="s">
        <v>179</v>
      </c>
      <c r="D9" s="283"/>
      <c r="F9" s="185"/>
      <c r="G9" s="185"/>
      <c r="H9" s="184"/>
    </row>
    <row r="10" spans="1:10" ht="15" customHeight="1" x14ac:dyDescent="0.4">
      <c r="B10" s="186"/>
      <c r="C10" s="31"/>
      <c r="D10" s="31" t="s">
        <v>176</v>
      </c>
      <c r="F10" s="185">
        <v>4363</v>
      </c>
      <c r="G10" s="185">
        <v>4291</v>
      </c>
      <c r="H10" s="184">
        <v>4228</v>
      </c>
    </row>
    <row r="11" spans="1:10" ht="15" customHeight="1" x14ac:dyDescent="0.4">
      <c r="B11" s="186"/>
      <c r="C11" s="31"/>
      <c r="D11" s="31" t="s">
        <v>175</v>
      </c>
      <c r="F11" s="185">
        <v>415</v>
      </c>
      <c r="G11" s="185">
        <v>430</v>
      </c>
      <c r="H11" s="184">
        <v>394</v>
      </c>
    </row>
    <row r="12" spans="1:10" ht="15" customHeight="1" x14ac:dyDescent="0.4">
      <c r="B12" s="186"/>
      <c r="C12" s="31"/>
      <c r="D12" s="31" t="s">
        <v>174</v>
      </c>
      <c r="F12" s="185">
        <v>3944</v>
      </c>
      <c r="G12" s="185">
        <v>3853</v>
      </c>
      <c r="H12" s="184">
        <v>3825</v>
      </c>
    </row>
    <row r="13" spans="1:10" ht="15" customHeight="1" x14ac:dyDescent="0.4">
      <c r="B13" s="186"/>
      <c r="C13" s="31"/>
      <c r="D13" s="31" t="s">
        <v>178</v>
      </c>
      <c r="F13" s="185">
        <v>4</v>
      </c>
      <c r="G13" s="185">
        <v>8</v>
      </c>
      <c r="H13" s="184">
        <v>9</v>
      </c>
    </row>
    <row r="14" spans="1:10" ht="17.100000000000001" customHeight="1" x14ac:dyDescent="0.4">
      <c r="B14" s="186"/>
      <c r="C14" s="283" t="s">
        <v>177</v>
      </c>
      <c r="D14" s="283"/>
      <c r="F14" s="185"/>
      <c r="G14" s="185"/>
      <c r="H14" s="184"/>
    </row>
    <row r="15" spans="1:10" ht="15" customHeight="1" x14ac:dyDescent="0.4">
      <c r="B15" s="186"/>
      <c r="C15" s="31"/>
      <c r="D15" s="31" t="s">
        <v>176</v>
      </c>
      <c r="F15" s="185">
        <v>26367</v>
      </c>
      <c r="G15" s="185">
        <v>26492</v>
      </c>
      <c r="H15" s="184">
        <v>26796</v>
      </c>
    </row>
    <row r="16" spans="1:10" ht="15" customHeight="1" x14ac:dyDescent="0.4">
      <c r="B16" s="186"/>
      <c r="C16" s="31"/>
      <c r="D16" s="31" t="s">
        <v>175</v>
      </c>
      <c r="F16" s="185">
        <v>17896</v>
      </c>
      <c r="G16" s="185">
        <v>18256</v>
      </c>
      <c r="H16" s="184">
        <v>18564</v>
      </c>
    </row>
    <row r="17" spans="1:8" ht="15" customHeight="1" x14ac:dyDescent="0.4">
      <c r="B17" s="186"/>
      <c r="C17" s="31"/>
      <c r="D17" s="31" t="s">
        <v>174</v>
      </c>
      <c r="F17" s="185">
        <v>8471</v>
      </c>
      <c r="G17" s="185">
        <v>8236</v>
      </c>
      <c r="H17" s="184">
        <v>8232</v>
      </c>
    </row>
    <row r="18" spans="1:8" ht="17.100000000000001" customHeight="1" x14ac:dyDescent="0.4">
      <c r="B18" s="186"/>
      <c r="C18" s="283" t="s">
        <v>173</v>
      </c>
      <c r="D18" s="283"/>
      <c r="F18" s="185">
        <v>67</v>
      </c>
      <c r="G18" s="185">
        <v>67</v>
      </c>
      <c r="H18" s="184">
        <v>72</v>
      </c>
    </row>
    <row r="19" spans="1:8" ht="17.100000000000001" customHeight="1" x14ac:dyDescent="0.4">
      <c r="B19" s="186"/>
      <c r="C19" s="283" t="s">
        <v>172</v>
      </c>
      <c r="D19" s="283"/>
      <c r="F19" s="185">
        <v>640</v>
      </c>
      <c r="G19" s="185">
        <v>665</v>
      </c>
      <c r="H19" s="184">
        <v>678</v>
      </c>
    </row>
    <row r="20" spans="1:8" ht="17.100000000000001" customHeight="1" x14ac:dyDescent="0.4">
      <c r="B20" s="186"/>
      <c r="C20" s="283" t="s">
        <v>171</v>
      </c>
      <c r="D20" s="283"/>
      <c r="F20" s="185">
        <v>63</v>
      </c>
      <c r="G20" s="185">
        <v>63</v>
      </c>
      <c r="H20" s="184">
        <v>65</v>
      </c>
    </row>
    <row r="21" spans="1:8" ht="6" customHeight="1" x14ac:dyDescent="0.4">
      <c r="B21" s="186"/>
      <c r="C21" s="31"/>
      <c r="D21" s="31"/>
      <c r="F21" s="185"/>
      <c r="G21" s="185"/>
      <c r="H21" s="184"/>
    </row>
    <row r="22" spans="1:8" ht="17.100000000000001" customHeight="1" x14ac:dyDescent="0.4">
      <c r="B22" s="283" t="s">
        <v>170</v>
      </c>
      <c r="C22" s="283"/>
      <c r="D22" s="283"/>
      <c r="F22" s="185">
        <v>958</v>
      </c>
      <c r="G22" s="185">
        <v>1005</v>
      </c>
      <c r="H22" s="184">
        <v>1036</v>
      </c>
    </row>
    <row r="23" spans="1:8" ht="17.100000000000001" customHeight="1" x14ac:dyDescent="0.4">
      <c r="A23" s="189"/>
      <c r="B23" s="341" t="s">
        <v>169</v>
      </c>
      <c r="C23" s="341"/>
      <c r="D23" s="341"/>
      <c r="E23" s="189"/>
      <c r="F23" s="188"/>
      <c r="G23" s="188"/>
      <c r="H23" s="187"/>
    </row>
    <row r="24" spans="1:8" ht="15" customHeight="1" x14ac:dyDescent="0.4">
      <c r="B24" s="186"/>
      <c r="C24" s="283" t="s">
        <v>168</v>
      </c>
      <c r="D24" s="283"/>
      <c r="F24" s="185">
        <v>175</v>
      </c>
      <c r="G24" s="185">
        <v>181</v>
      </c>
      <c r="H24" s="184">
        <v>185</v>
      </c>
    </row>
    <row r="25" spans="1:8" ht="15" customHeight="1" thickBot="1" x14ac:dyDescent="0.45">
      <c r="A25" s="101"/>
      <c r="B25" s="183"/>
      <c r="C25" s="340" t="s">
        <v>167</v>
      </c>
      <c r="D25" s="340"/>
      <c r="E25" s="101"/>
      <c r="F25" s="182">
        <v>20108</v>
      </c>
      <c r="G25" s="182">
        <v>20676</v>
      </c>
      <c r="H25" s="181">
        <v>20416</v>
      </c>
    </row>
    <row r="26" spans="1:8" ht="2.1" customHeight="1" x14ac:dyDescent="0.4"/>
    <row r="27" spans="1:8" ht="11.1" customHeight="1" x14ac:dyDescent="0.4">
      <c r="A27" s="28" t="s">
        <v>86</v>
      </c>
    </row>
    <row r="32" spans="1:8" x14ac:dyDescent="0.4">
      <c r="G32" s="30">
        <v>7</v>
      </c>
    </row>
  </sheetData>
  <mergeCells count="14">
    <mergeCell ref="C9:D9"/>
    <mergeCell ref="F5:F6"/>
    <mergeCell ref="G5:G6"/>
    <mergeCell ref="H5:H6"/>
    <mergeCell ref="B7:D7"/>
    <mergeCell ref="C8:D8"/>
    <mergeCell ref="C24:D24"/>
    <mergeCell ref="C25:D25"/>
    <mergeCell ref="C14:D14"/>
    <mergeCell ref="C18:D18"/>
    <mergeCell ref="C19:D19"/>
    <mergeCell ref="C20:D20"/>
    <mergeCell ref="B22:D22"/>
    <mergeCell ref="B23:D23"/>
  </mergeCells>
  <phoneticPr fontId="3"/>
  <pageMargins left="0.62992125984251968" right="0.59055118110236227" top="0.47244094488188981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X30"/>
  <sheetViews>
    <sheetView showGridLines="0" zoomScaleNormal="100" zoomScaleSheetLayoutView="100" workbookViewId="0"/>
  </sheetViews>
  <sheetFormatPr defaultColWidth="6.125" defaultRowHeight="10.5" x14ac:dyDescent="0.4"/>
  <cols>
    <col min="1" max="1" width="0.875" style="30" customWidth="1"/>
    <col min="2" max="2" width="8.5" style="30" customWidth="1"/>
    <col min="3" max="3" width="7.375" style="30" customWidth="1"/>
    <col min="4" max="4" width="10.625" style="30" customWidth="1"/>
    <col min="5" max="7" width="10.625" style="28" customWidth="1"/>
    <col min="8" max="8" width="10.625" style="30" customWidth="1"/>
    <col min="9" max="9" width="12.875" style="30" customWidth="1"/>
    <col min="10" max="10" width="12.875" style="4" customWidth="1"/>
    <col min="11" max="12" width="6.125" style="4"/>
    <col min="13" max="13" width="7.125" style="4" customWidth="1"/>
    <col min="14" max="16384" width="6.125" style="4"/>
  </cols>
  <sheetData>
    <row r="1" spans="1:24" ht="12" x14ac:dyDescent="0.4">
      <c r="A1" s="96" t="s">
        <v>217</v>
      </c>
      <c r="C1" s="96"/>
      <c r="D1" s="96"/>
      <c r="E1" s="95"/>
      <c r="F1" s="95"/>
      <c r="G1" s="95"/>
      <c r="H1" s="69"/>
      <c r="I1" s="69"/>
    </row>
    <row r="2" spans="1:24" s="242" customFormat="1" ht="13.5" customHeight="1" x14ac:dyDescent="0.4">
      <c r="A2" s="69"/>
      <c r="B2" s="96"/>
      <c r="C2" s="96"/>
      <c r="D2" s="96"/>
      <c r="E2" s="95"/>
      <c r="F2" s="95"/>
      <c r="G2" s="95"/>
      <c r="H2" s="69"/>
      <c r="I2" s="69"/>
      <c r="J2" s="246"/>
    </row>
    <row r="3" spans="1:24" x14ac:dyDescent="0.4">
      <c r="M3" s="245" t="s">
        <v>216</v>
      </c>
    </row>
    <row r="4" spans="1:24" s="242" customFormat="1" ht="9.75" customHeight="1" x14ac:dyDescent="0.4">
      <c r="A4" s="69"/>
      <c r="B4" s="244"/>
      <c r="C4" s="244"/>
      <c r="D4" s="244"/>
      <c r="E4" s="243"/>
      <c r="F4" s="243"/>
      <c r="G4" s="243"/>
      <c r="H4" s="94"/>
      <c r="I4" s="94" t="s">
        <v>215</v>
      </c>
    </row>
    <row r="5" spans="1:24" s="242" customFormat="1" ht="2.1" customHeight="1" thickBot="1" x14ac:dyDescent="0.45">
      <c r="A5" s="69"/>
      <c r="B5" s="244"/>
      <c r="C5" s="244"/>
      <c r="D5" s="244"/>
      <c r="E5" s="243"/>
      <c r="F5" s="243"/>
      <c r="G5" s="243"/>
      <c r="H5" s="94"/>
      <c r="I5" s="94"/>
    </row>
    <row r="6" spans="1:24" ht="11.25" customHeight="1" x14ac:dyDescent="0.4">
      <c r="A6" s="93"/>
      <c r="B6" s="299" t="s">
        <v>5</v>
      </c>
      <c r="C6" s="299"/>
      <c r="D6" s="300" t="s">
        <v>98</v>
      </c>
      <c r="E6" s="344" t="s">
        <v>214</v>
      </c>
      <c r="F6" s="344" t="s">
        <v>213</v>
      </c>
      <c r="G6" s="344" t="s">
        <v>212</v>
      </c>
      <c r="H6" s="346" t="s">
        <v>211</v>
      </c>
      <c r="I6" s="348" t="s">
        <v>210</v>
      </c>
      <c r="J6" s="199"/>
      <c r="K6" s="242"/>
      <c r="N6" s="240" t="s">
        <v>209</v>
      </c>
      <c r="O6" s="240" t="s">
        <v>208</v>
      </c>
      <c r="P6" s="240" t="s">
        <v>207</v>
      </c>
      <c r="Q6" s="240" t="s">
        <v>206</v>
      </c>
      <c r="R6" s="240" t="s">
        <v>205</v>
      </c>
      <c r="S6" s="240" t="s">
        <v>204</v>
      </c>
      <c r="T6" s="240" t="s">
        <v>203</v>
      </c>
      <c r="U6" s="240" t="s">
        <v>202</v>
      </c>
      <c r="V6" s="241" t="s">
        <v>201</v>
      </c>
      <c r="W6" s="241" t="s">
        <v>200</v>
      </c>
      <c r="X6" s="240" t="s">
        <v>199</v>
      </c>
    </row>
    <row r="7" spans="1:24" ht="11.25" customHeight="1" x14ac:dyDescent="0.4">
      <c r="A7" s="91"/>
      <c r="B7" s="90" t="s">
        <v>182</v>
      </c>
      <c r="C7" s="90"/>
      <c r="D7" s="352"/>
      <c r="E7" s="345"/>
      <c r="F7" s="345"/>
      <c r="G7" s="345"/>
      <c r="H7" s="347"/>
      <c r="I7" s="349"/>
      <c r="J7" s="199"/>
      <c r="K7" s="239"/>
      <c r="M7" s="237"/>
      <c r="N7" s="235"/>
      <c r="O7" s="235"/>
      <c r="P7" s="235"/>
      <c r="Q7" s="235"/>
      <c r="R7" s="235"/>
      <c r="S7" s="235"/>
      <c r="T7" s="235"/>
      <c r="U7" s="235"/>
      <c r="V7" s="235"/>
      <c r="W7" s="236"/>
      <c r="X7" s="235"/>
    </row>
    <row r="8" spans="1:24" ht="3" customHeight="1" x14ac:dyDescent="0.4">
      <c r="A8" s="69"/>
      <c r="B8" s="69"/>
      <c r="C8" s="69"/>
      <c r="D8" s="104"/>
      <c r="E8" s="104"/>
      <c r="F8" s="104"/>
      <c r="G8" s="104"/>
      <c r="H8" s="238"/>
      <c r="I8" s="172"/>
      <c r="J8" s="199"/>
      <c r="M8" s="237"/>
      <c r="N8" s="235"/>
      <c r="O8" s="235"/>
      <c r="P8" s="235"/>
      <c r="Q8" s="235"/>
      <c r="R8" s="235"/>
      <c r="S8" s="235"/>
      <c r="T8" s="235"/>
      <c r="U8" s="235"/>
      <c r="V8" s="235"/>
      <c r="W8" s="236"/>
      <c r="X8" s="235"/>
    </row>
    <row r="9" spans="1:24" ht="12.95" customHeight="1" x14ac:dyDescent="0.4">
      <c r="A9" s="69"/>
      <c r="B9" s="215">
        <v>30</v>
      </c>
      <c r="C9" s="214" t="s">
        <v>192</v>
      </c>
      <c r="D9" s="233">
        <v>3512</v>
      </c>
      <c r="E9" s="233">
        <v>1003</v>
      </c>
      <c r="F9" s="210">
        <v>371</v>
      </c>
      <c r="G9" s="210">
        <v>205</v>
      </c>
      <c r="H9" s="231">
        <v>187</v>
      </c>
      <c r="I9" s="230">
        <v>78</v>
      </c>
      <c r="J9" s="199"/>
      <c r="M9" s="234">
        <f>B9</f>
        <v>30</v>
      </c>
      <c r="N9" s="227">
        <f t="shared" ref="N9:R11" si="0">E9</f>
        <v>1003</v>
      </c>
      <c r="O9" s="227">
        <f t="shared" si="0"/>
        <v>371</v>
      </c>
      <c r="P9" s="227">
        <f t="shared" si="0"/>
        <v>205</v>
      </c>
      <c r="Q9" s="227">
        <f t="shared" si="0"/>
        <v>187</v>
      </c>
      <c r="R9" s="227">
        <f t="shared" si="0"/>
        <v>78</v>
      </c>
      <c r="S9" s="227">
        <f t="shared" ref="S9:X11" si="1">D17</f>
        <v>227</v>
      </c>
      <c r="T9" s="227">
        <f t="shared" si="1"/>
        <v>151</v>
      </c>
      <c r="U9" s="227">
        <f t="shared" si="1"/>
        <v>89</v>
      </c>
      <c r="V9" s="227">
        <f t="shared" si="1"/>
        <v>218</v>
      </c>
      <c r="W9" s="227">
        <f t="shared" si="1"/>
        <v>514</v>
      </c>
      <c r="X9" s="227">
        <f t="shared" si="1"/>
        <v>469</v>
      </c>
    </row>
    <row r="10" spans="1:24" ht="12.95" customHeight="1" x14ac:dyDescent="0.4">
      <c r="A10" s="69"/>
      <c r="B10" s="213" t="s">
        <v>191</v>
      </c>
      <c r="C10" s="212" t="s">
        <v>190</v>
      </c>
      <c r="D10" s="233">
        <v>3568</v>
      </c>
      <c r="E10" s="232">
        <v>981</v>
      </c>
      <c r="F10" s="210">
        <v>226</v>
      </c>
      <c r="G10" s="210">
        <v>149</v>
      </c>
      <c r="H10" s="231">
        <v>137</v>
      </c>
      <c r="I10" s="230">
        <v>23</v>
      </c>
      <c r="J10" s="199"/>
      <c r="M10" s="229" t="str">
        <f>B10</f>
        <v>元</v>
      </c>
      <c r="N10" s="228">
        <f t="shared" si="0"/>
        <v>981</v>
      </c>
      <c r="O10" s="228">
        <f t="shared" si="0"/>
        <v>226</v>
      </c>
      <c r="P10" s="228">
        <f t="shared" si="0"/>
        <v>149</v>
      </c>
      <c r="Q10" s="228">
        <f t="shared" si="0"/>
        <v>137</v>
      </c>
      <c r="R10" s="228">
        <f t="shared" si="0"/>
        <v>23</v>
      </c>
      <c r="S10" s="227">
        <f t="shared" si="1"/>
        <v>136</v>
      </c>
      <c r="T10" s="227">
        <f t="shared" si="1"/>
        <v>167</v>
      </c>
      <c r="U10" s="227">
        <f t="shared" si="1"/>
        <v>109</v>
      </c>
      <c r="V10" s="227">
        <f t="shared" si="1"/>
        <v>733</v>
      </c>
      <c r="W10" s="227">
        <f t="shared" si="1"/>
        <v>310</v>
      </c>
      <c r="X10" s="227">
        <f t="shared" si="1"/>
        <v>597</v>
      </c>
    </row>
    <row r="11" spans="1:24" s="97" customFormat="1" ht="12.95" customHeight="1" x14ac:dyDescent="0.4">
      <c r="A11" s="76"/>
      <c r="B11" s="208">
        <v>2</v>
      </c>
      <c r="C11" s="207"/>
      <c r="D11" s="226">
        <f>SUM(E11:I11,D19:I19)</f>
        <v>2540</v>
      </c>
      <c r="E11" s="225">
        <v>584</v>
      </c>
      <c r="F11" s="205">
        <v>209</v>
      </c>
      <c r="G11" s="205">
        <v>39</v>
      </c>
      <c r="H11" s="224">
        <v>24</v>
      </c>
      <c r="I11" s="223">
        <v>73</v>
      </c>
      <c r="J11" s="222"/>
      <c r="M11" s="221">
        <f>B11</f>
        <v>2</v>
      </c>
      <c r="N11" s="220">
        <f t="shared" si="0"/>
        <v>584</v>
      </c>
      <c r="O11" s="220">
        <f t="shared" si="0"/>
        <v>209</v>
      </c>
      <c r="P11" s="220">
        <f t="shared" si="0"/>
        <v>39</v>
      </c>
      <c r="Q11" s="220">
        <f t="shared" si="0"/>
        <v>24</v>
      </c>
      <c r="R11" s="220">
        <f t="shared" si="0"/>
        <v>73</v>
      </c>
      <c r="S11" s="219">
        <f t="shared" si="1"/>
        <v>88</v>
      </c>
      <c r="T11" s="219">
        <f t="shared" si="1"/>
        <v>101</v>
      </c>
      <c r="U11" s="219">
        <f t="shared" si="1"/>
        <v>100</v>
      </c>
      <c r="V11" s="219">
        <f t="shared" si="1"/>
        <v>317</v>
      </c>
      <c r="W11" s="219">
        <f t="shared" si="1"/>
        <v>435</v>
      </c>
      <c r="X11" s="219">
        <f t="shared" si="1"/>
        <v>570</v>
      </c>
    </row>
    <row r="12" spans="1:24" s="30" customFormat="1" ht="3" customHeight="1" thickBot="1" x14ac:dyDescent="0.45">
      <c r="A12" s="202"/>
      <c r="B12" s="202"/>
      <c r="C12" s="202"/>
      <c r="D12" s="99"/>
      <c r="E12" s="201"/>
      <c r="F12" s="99"/>
      <c r="G12" s="99"/>
      <c r="H12" s="98"/>
      <c r="I12" s="218"/>
      <c r="J12" s="199"/>
      <c r="K12" s="69"/>
      <c r="W12" s="33"/>
    </row>
    <row r="13" spans="1:24" s="30" customFormat="1" ht="6" customHeight="1" thickBot="1" x14ac:dyDescent="0.45">
      <c r="A13" s="69"/>
      <c r="E13" s="68"/>
      <c r="F13" s="68"/>
      <c r="G13" s="68"/>
      <c r="H13" s="68"/>
      <c r="I13" s="68"/>
      <c r="J13" s="33"/>
    </row>
    <row r="14" spans="1:24" s="30" customFormat="1" ht="11.25" customHeight="1" x14ac:dyDescent="0.4">
      <c r="A14" s="93"/>
      <c r="B14" s="299" t="s">
        <v>5</v>
      </c>
      <c r="C14" s="299"/>
      <c r="D14" s="300" t="s">
        <v>198</v>
      </c>
      <c r="E14" s="344" t="s">
        <v>197</v>
      </c>
      <c r="F14" s="344" t="s">
        <v>196</v>
      </c>
      <c r="G14" s="344" t="s">
        <v>195</v>
      </c>
      <c r="H14" s="350" t="s">
        <v>194</v>
      </c>
      <c r="I14" s="350" t="s">
        <v>193</v>
      </c>
      <c r="J14" s="199"/>
    </row>
    <row r="15" spans="1:24" s="30" customFormat="1" ht="11.25" customHeight="1" x14ac:dyDescent="0.4">
      <c r="A15" s="91"/>
      <c r="B15" s="90" t="s">
        <v>182</v>
      </c>
      <c r="C15" s="90"/>
      <c r="D15" s="301"/>
      <c r="E15" s="353"/>
      <c r="F15" s="353"/>
      <c r="G15" s="353"/>
      <c r="H15" s="351"/>
      <c r="I15" s="351"/>
      <c r="J15" s="217"/>
    </row>
    <row r="16" spans="1:24" s="30" customFormat="1" ht="3" customHeight="1" x14ac:dyDescent="0.4">
      <c r="A16" s="69"/>
      <c r="B16" s="69"/>
      <c r="C16" s="69"/>
      <c r="D16" s="104"/>
      <c r="E16" s="104"/>
      <c r="F16" s="104"/>
      <c r="G16" s="104"/>
      <c r="H16" s="216"/>
      <c r="I16" s="216"/>
      <c r="J16" s="33"/>
    </row>
    <row r="17" spans="1:20" s="30" customFormat="1" ht="12.95" customHeight="1" x14ac:dyDescent="0.4">
      <c r="A17" s="69"/>
      <c r="B17" s="215">
        <v>30</v>
      </c>
      <c r="C17" s="214" t="s">
        <v>192</v>
      </c>
      <c r="D17" s="210">
        <v>227</v>
      </c>
      <c r="E17" s="210">
        <v>151</v>
      </c>
      <c r="F17" s="210">
        <v>89</v>
      </c>
      <c r="G17" s="210">
        <v>218</v>
      </c>
      <c r="H17" s="209">
        <v>514</v>
      </c>
      <c r="I17" s="209">
        <v>469</v>
      </c>
      <c r="J17" s="33"/>
    </row>
    <row r="18" spans="1:20" s="30" customFormat="1" ht="12.95" customHeight="1" x14ac:dyDescent="0.4">
      <c r="A18" s="69"/>
      <c r="B18" s="213" t="s">
        <v>191</v>
      </c>
      <c r="C18" s="212" t="s">
        <v>190</v>
      </c>
      <c r="D18" s="210">
        <v>136</v>
      </c>
      <c r="E18" s="211">
        <v>167</v>
      </c>
      <c r="F18" s="210">
        <v>109</v>
      </c>
      <c r="G18" s="210">
        <v>733</v>
      </c>
      <c r="H18" s="209">
        <v>310</v>
      </c>
      <c r="I18" s="209">
        <v>597</v>
      </c>
      <c r="J18" s="33"/>
    </row>
    <row r="19" spans="1:20" s="97" customFormat="1" ht="12.95" customHeight="1" x14ac:dyDescent="0.4">
      <c r="A19" s="76"/>
      <c r="B19" s="208">
        <v>2</v>
      </c>
      <c r="C19" s="207"/>
      <c r="D19" s="205">
        <v>88</v>
      </c>
      <c r="E19" s="206">
        <v>101</v>
      </c>
      <c r="F19" s="205">
        <v>100</v>
      </c>
      <c r="G19" s="205">
        <v>317</v>
      </c>
      <c r="H19" s="204">
        <v>435</v>
      </c>
      <c r="I19" s="204">
        <v>570</v>
      </c>
      <c r="J19" s="203"/>
    </row>
    <row r="20" spans="1:20" ht="3" customHeight="1" thickBot="1" x14ac:dyDescent="0.45">
      <c r="A20" s="202"/>
      <c r="B20" s="202"/>
      <c r="C20" s="202"/>
      <c r="D20" s="99"/>
      <c r="E20" s="201"/>
      <c r="F20" s="99"/>
      <c r="G20" s="99"/>
      <c r="H20" s="99"/>
      <c r="I20" s="200"/>
      <c r="J20" s="199"/>
    </row>
    <row r="21" spans="1:20" ht="2.1" customHeight="1" x14ac:dyDescent="0.4">
      <c r="A21" s="69"/>
      <c r="E21" s="68"/>
      <c r="F21" s="68"/>
      <c r="G21" s="68"/>
      <c r="H21" s="68"/>
      <c r="I21" s="68"/>
      <c r="J21" s="33"/>
    </row>
    <row r="22" spans="1:20" x14ac:dyDescent="0.4">
      <c r="A22" s="28" t="s">
        <v>189</v>
      </c>
      <c r="B22" s="28" t="s">
        <v>188</v>
      </c>
      <c r="C22" s="28"/>
      <c r="D22" s="28"/>
      <c r="E22" s="68"/>
      <c r="F22" s="3" t="s">
        <v>187</v>
      </c>
      <c r="G22" s="30"/>
      <c r="I22" s="68"/>
      <c r="J22" s="198"/>
    </row>
    <row r="23" spans="1:20" x14ac:dyDescent="0.4">
      <c r="C23" s="3"/>
      <c r="D23" s="3"/>
      <c r="E23" s="68"/>
      <c r="F23" s="3" t="s">
        <v>186</v>
      </c>
      <c r="G23" s="30"/>
      <c r="I23" s="68"/>
    </row>
    <row r="24" spans="1:20" x14ac:dyDescent="0.4">
      <c r="C24" s="3"/>
      <c r="D24" s="3"/>
      <c r="E24" s="68"/>
      <c r="F24" s="3" t="s">
        <v>185</v>
      </c>
      <c r="G24" s="197"/>
      <c r="H24" s="197"/>
      <c r="I24" s="197"/>
      <c r="L24" s="196"/>
      <c r="M24" s="195"/>
      <c r="N24" s="195"/>
      <c r="O24" s="195"/>
      <c r="P24" s="195"/>
      <c r="Q24" s="195"/>
      <c r="R24" s="195"/>
      <c r="S24" s="195"/>
      <c r="T24" s="195"/>
    </row>
    <row r="25" spans="1:20" x14ac:dyDescent="0.4">
      <c r="F25" s="194"/>
      <c r="G25" s="193"/>
      <c r="H25" s="192"/>
      <c r="I25" s="192"/>
    </row>
    <row r="30" spans="1:20" x14ac:dyDescent="0.4">
      <c r="D30" s="94"/>
    </row>
  </sheetData>
  <mergeCells count="14">
    <mergeCell ref="B6:C6"/>
    <mergeCell ref="D6:D7"/>
    <mergeCell ref="B14:C14"/>
    <mergeCell ref="D14:D15"/>
    <mergeCell ref="E14:E15"/>
    <mergeCell ref="E6:E7"/>
    <mergeCell ref="F6:F7"/>
    <mergeCell ref="G6:G7"/>
    <mergeCell ref="H6:H7"/>
    <mergeCell ref="I6:I7"/>
    <mergeCell ref="H14:H15"/>
    <mergeCell ref="I14:I15"/>
    <mergeCell ref="F14:F15"/>
    <mergeCell ref="G14:G1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  <colBreaks count="1" manualBreakCount="1">
    <brk id="10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8-1(R3)</vt:lpstr>
      <vt:lpstr>8-2(R3)</vt:lpstr>
      <vt:lpstr>8-3(R2)</vt:lpstr>
      <vt:lpstr>8-4(R2)</vt:lpstr>
      <vt:lpstr>8-5(R3)</vt:lpstr>
      <vt:lpstr>8-6(R3)</vt:lpstr>
      <vt:lpstr>8-7(R3)</vt:lpstr>
      <vt:lpstr>8-8(R3)</vt:lpstr>
      <vt:lpstr>8-9(R3)</vt:lpstr>
      <vt:lpstr>8-10(R3)</vt:lpstr>
      <vt:lpstr>'8-10(R3)'!Print_Area</vt:lpstr>
      <vt:lpstr>'8-2(R3)'!Print_Area</vt:lpstr>
      <vt:lpstr>'8-6(R3)'!Print_Area</vt:lpstr>
      <vt:lpstr>'8-7(R3)'!Print_Area</vt:lpstr>
      <vt:lpstr>'8-9(R3)'!Print_Area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警察・運輸・通信</dc:title>
  <dc:creator>千代田区</dc:creator>
  <cp:lastModifiedBy/>
  <dcterms:created xsi:type="dcterms:W3CDTF">2021-10-08T07:30:12Z</dcterms:created>
  <dcterms:modified xsi:type="dcterms:W3CDTF">2021-10-08T07:30:17Z</dcterms:modified>
</cp:coreProperties>
</file>