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nya02\建築指導課\建築事務係\DX\東京共同電子受付届出サービス\建築計画概要書、台帳記載有無問い合わせメール管理\"/>
    </mc:Choice>
  </mc:AlternateContent>
  <xr:revisionPtr revIDLastSave="0" documentId="13_ncr:1_{0B1E7985-CA78-4419-8C84-D2DF02F1B618}" xr6:coauthVersionLast="47" xr6:coauthVersionMax="47" xr10:uidLastSave="{00000000-0000-0000-0000-000000000000}"/>
  <workbookProtection workbookAlgorithmName="SHA-512" workbookHashValue="VDHs+Hsal9LlTRWi8UGDbDJ8KrfHPb38K+gfi8N8yW3rCbOmXwafFDzvMOx+GkWzluBk1Mj2XmeB0jTRwG/ABg==" workbookSaltValue="1pP1MvQ8Ja/wLrXH2kkEGA==" workbookSpinCount="100000" lockStructure="1"/>
  <bookViews>
    <workbookView xWindow="390" yWindow="390" windowWidth="21630" windowHeight="13350" xr2:uid="{ABB0F1DF-D5C3-4229-838B-1A75462242FD}"/>
  </bookViews>
  <sheets>
    <sheet name="問い合わせメール" sheetId="1" r:id="rId1"/>
    <sheet name="項目設定" sheetId="2" state="hidden" r:id="rId2"/>
  </sheets>
  <definedNames>
    <definedName name="_xlnm.Print_Area" localSheetId="0">問い合わせメール!$A$1:$D$22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5" i="2"/>
  <c r="D5" i="2"/>
  <c r="F5" i="2" s="1"/>
  <c r="E21" i="1"/>
  <c r="E18" i="1"/>
  <c r="E9" i="1"/>
  <c r="E8" i="1"/>
  <c r="E4" i="1"/>
  <c r="C8" i="1"/>
  <c r="C6" i="2" s="1"/>
  <c r="D17" i="1"/>
  <c r="C4" i="2" l="1"/>
  <c r="A9" i="1"/>
  <c r="D19" i="1"/>
  <c r="E19" i="1"/>
  <c r="C5" i="2" l="1"/>
  <c r="E23" i="1" s="1"/>
  <c r="E2" i="1" s="1"/>
  <c r="E24" i="1" s="1"/>
  <c r="D24" i="1" s="1"/>
  <c r="D23" i="1" s="1"/>
</calcChain>
</file>

<file path=xl/sharedStrings.xml><?xml version="1.0" encoding="utf-8"?>
<sst xmlns="http://schemas.openxmlformats.org/spreadsheetml/2006/main" count="28" uniqueCount="26">
  <si>
    <t>建築計画に伴う調査</t>
    <rPh sb="0" eb="2">
      <t>ケンチク</t>
    </rPh>
    <rPh sb="2" eb="4">
      <t>ケイカク</t>
    </rPh>
    <rPh sb="5" eb="6">
      <t>トモナ</t>
    </rPh>
    <rPh sb="7" eb="9">
      <t>チョウサ</t>
    </rPh>
    <phoneticPr fontId="1"/>
  </si>
  <si>
    <t>不動産売買に伴う調査</t>
    <rPh sb="0" eb="3">
      <t>フドウサン</t>
    </rPh>
    <rPh sb="3" eb="5">
      <t>バイバイ</t>
    </rPh>
    <rPh sb="6" eb="7">
      <t>トモナ</t>
    </rPh>
    <rPh sb="8" eb="10">
      <t>チョウサ</t>
    </rPh>
    <phoneticPr fontId="1"/>
  </si>
  <si>
    <t>不動産鑑定・評価</t>
    <rPh sb="0" eb="3">
      <t>フドウサン</t>
    </rPh>
    <rPh sb="3" eb="5">
      <t>カンテイ</t>
    </rPh>
    <rPh sb="6" eb="8">
      <t>ヒョウカ</t>
    </rPh>
    <phoneticPr fontId="1"/>
  </si>
  <si>
    <t>建築計画概要書の有無</t>
    <rPh sb="0" eb="2">
      <t>ケンチク</t>
    </rPh>
    <rPh sb="2" eb="4">
      <t>ケイカク</t>
    </rPh>
    <rPh sb="4" eb="7">
      <t>ガイヨウショ</t>
    </rPh>
    <rPh sb="8" eb="10">
      <t>ウム</t>
    </rPh>
    <phoneticPr fontId="1"/>
  </si>
  <si>
    <t>台帳記載の有無</t>
    <rPh sb="0" eb="2">
      <t>ダイチョウ</t>
    </rPh>
    <rPh sb="2" eb="4">
      <t>キサイ</t>
    </rPh>
    <rPh sb="5" eb="7">
      <t>ウム</t>
    </rPh>
    <phoneticPr fontId="1"/>
  </si>
  <si>
    <t>建築物</t>
    <rPh sb="0" eb="3">
      <t>ケンチクブツ</t>
    </rPh>
    <phoneticPr fontId="1"/>
  </si>
  <si>
    <t>昇降機</t>
    <rPh sb="0" eb="3">
      <t>ショウコウキ</t>
    </rPh>
    <phoneticPr fontId="1"/>
  </si>
  <si>
    <t>工作物</t>
    <rPh sb="0" eb="3">
      <t>コウサクブツ</t>
    </rPh>
    <phoneticPr fontId="1"/>
  </si>
  <si>
    <t>問い合わせ目的</t>
    <phoneticPr fontId="1"/>
  </si>
  <si>
    <t>メール作成</t>
    <rPh sb="3" eb="5">
      <t>サクセイ</t>
    </rPh>
    <phoneticPr fontId="1"/>
  </si>
  <si>
    <t>to:</t>
    <phoneticPr fontId="1"/>
  </si>
  <si>
    <t>cc:</t>
    <phoneticPr fontId="1"/>
  </si>
  <si>
    <t>件名</t>
    <rPh sb="0" eb="2">
      <t>ケンメイ</t>
    </rPh>
    <phoneticPr fontId="1"/>
  </si>
  <si>
    <t>本文</t>
    <rPh sb="0" eb="2">
      <t>ホンブン</t>
    </rPh>
    <phoneticPr fontId="1"/>
  </si>
  <si>
    <t>【千代田区】建築計画概要書、台帳記載の有無に関する問合せフォーム</t>
    <phoneticPr fontId="1"/>
  </si>
  <si>
    <t>日時</t>
    <rPh sb="0" eb="2">
      <t>ニチジ</t>
    </rPh>
    <phoneticPr fontId="1"/>
  </si>
  <si>
    <t>物件所在地</t>
    <phoneticPr fontId="1"/>
  </si>
  <si>
    <t>その他(研究調査等)</t>
    <rPh sb="2" eb="3">
      <t>タ</t>
    </rPh>
    <rPh sb="4" eb="6">
      <t>ケンキュウ</t>
    </rPh>
    <rPh sb="6" eb="8">
      <t>チョウサ</t>
    </rPh>
    <rPh sb="8" eb="9">
      <t>トウ</t>
    </rPh>
    <phoneticPr fontId="1"/>
  </si>
  <si>
    <t>←クリックしてGoogleMapを開く</t>
    <rPh sb="17" eb="18">
      <t>ヒラ</t>
    </rPh>
    <phoneticPr fontId="1"/>
  </si>
  <si>
    <t>問い合わせ目的(いずれか選択してください)</t>
    <rPh sb="12" eb="14">
      <t>センタク</t>
    </rPh>
    <phoneticPr fontId="1"/>
  </si>
  <si>
    <t>物件の所在地(座標確認のため記入してください)</t>
    <rPh sb="7" eb="9">
      <t>ザヒョウ</t>
    </rPh>
    <rPh sb="9" eb="11">
      <t>カクニン</t>
    </rPh>
    <rPh sb="14" eb="16">
      <t>キニュウ</t>
    </rPh>
    <phoneticPr fontId="1"/>
  </si>
  <si>
    <t>※ 区切り記号となるため半角縦棒"|"は記入しないでください。</t>
    <rPh sb="2" eb="4">
      <t>クギ</t>
    </rPh>
    <rPh sb="5" eb="7">
      <t>キゴウ</t>
    </rPh>
    <rPh sb="12" eb="14">
      <t>ハンカク</t>
    </rPh>
    <rPh sb="14" eb="16">
      <t>タテボウ</t>
    </rPh>
    <rPh sb="20" eb="22">
      <t>キニュウ</t>
    </rPh>
    <phoneticPr fontId="1"/>
  </si>
  <si>
    <t>kenchikushidou@city.chiyoda.lg.jp</t>
    <phoneticPr fontId="1"/>
  </si>
  <si>
    <t>お名前(メール件名は["Q"西暦年月日時分秒-座標変換値]になります)</t>
    <rPh sb="7" eb="9">
      <t>ケンメイ</t>
    </rPh>
    <rPh sb="14" eb="16">
      <t>セイレキ</t>
    </rPh>
    <rPh sb="16" eb="17">
      <t>ネン</t>
    </rPh>
    <rPh sb="17" eb="19">
      <t>ガッピ</t>
    </rPh>
    <rPh sb="19" eb="22">
      <t>ジフンビョウ</t>
    </rPh>
    <rPh sb="23" eb="25">
      <t>ザヒョウ</t>
    </rPh>
    <rPh sb="25" eb="27">
      <t>ヘンカン</t>
    </rPh>
    <rPh sb="27" eb="28">
      <t>チ</t>
    </rPh>
    <phoneticPr fontId="1"/>
  </si>
  <si>
    <t>メールアドレス(返信先になりますのでお間違えの無いように入力してください)</t>
    <rPh sb="8" eb="10">
      <t>ヘンシン</t>
    </rPh>
    <rPh sb="10" eb="11">
      <t>サキ</t>
    </rPh>
    <rPh sb="19" eb="21">
      <t>マチガ</t>
    </rPh>
    <rPh sb="23" eb="24">
      <t>ナ</t>
    </rPh>
    <rPh sb="28" eb="30">
      <t>ニュウリョク</t>
    </rPh>
    <phoneticPr fontId="1"/>
  </si>
  <si>
    <t>kenchikushidou@city.chiyoda.lg.jp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</si>
</sst>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残り文字数(半角)&quot;0&quot;文字&quot;"/>
  </numFmts>
  <fonts count="9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0"/>
      <color rgb="FFFF0000"/>
      <name val="ＭＳ 明朝"/>
      <family val="2"/>
      <charset val="128"/>
    </font>
    <font>
      <u/>
      <sz val="10"/>
      <color theme="10"/>
      <name val="ＭＳ 明朝"/>
      <family val="2"/>
      <charset val="128"/>
    </font>
    <font>
      <b/>
      <sz val="10"/>
      <color rgb="FF0000FF"/>
      <name val="ＭＳ 明朝"/>
      <family val="2"/>
      <charset val="128"/>
    </font>
    <font>
      <b/>
      <sz val="10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u/>
      <sz val="10"/>
      <color rgb="FF0000FF"/>
      <name val="ＭＳ 明朝"/>
      <family val="1"/>
      <charset val="128"/>
    </font>
    <font>
      <b/>
      <sz val="10"/>
      <color rgb="FF0000FF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2" borderId="0" xfId="0" applyFill="1" applyAlignment="1">
      <alignment horizontal="centerContinuous"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right" vertical="top" wrapText="1"/>
    </xf>
    <xf numFmtId="0" fontId="0" fillId="2" borderId="0" xfId="0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/>
    <xf numFmtId="0" fontId="3" fillId="3" borderId="0" xfId="1" applyFill="1" applyAlignment="1">
      <alignment horizontal="center" vertical="center" shrinkToFit="1"/>
    </xf>
    <xf numFmtId="0" fontId="4" fillId="2" borderId="0" xfId="0" applyFont="1" applyFill="1" applyAlignment="1">
      <alignment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/>
    <xf numFmtId="0" fontId="0" fillId="0" borderId="2" xfId="0" applyBorder="1" applyAlignment="1" applyProtection="1">
      <alignment horizontal="center" vertical="top"/>
      <protection locked="0"/>
    </xf>
    <xf numFmtId="0" fontId="5" fillId="2" borderId="0" xfId="0" applyFont="1" applyFill="1" applyAlignment="1">
      <alignment horizontal="centerContinuous" vertical="top"/>
    </xf>
    <xf numFmtId="0" fontId="4" fillId="0" borderId="0" xfId="0" applyFont="1" applyAlignment="1">
      <alignment vertical="top"/>
    </xf>
    <xf numFmtId="0" fontId="6" fillId="2" borderId="0" xfId="0" applyFont="1" applyFill="1" applyAlignment="1">
      <alignment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right" vertical="center" shrinkToFit="1"/>
    </xf>
    <xf numFmtId="0" fontId="0" fillId="0" borderId="0" xfId="0" applyAlignment="1">
      <alignment vertical="top" wrapText="1"/>
    </xf>
    <xf numFmtId="0" fontId="4" fillId="3" borderId="0" xfId="0" applyFont="1" applyFill="1" applyAlignment="1">
      <alignment horizontal="center" vertical="center" shrinkToFit="1"/>
    </xf>
    <xf numFmtId="0" fontId="7" fillId="2" borderId="0" xfId="1" applyFont="1" applyFill="1" applyAlignment="1">
      <alignment horizontal="center" shrinkToFit="1"/>
    </xf>
    <xf numFmtId="0" fontId="0" fillId="0" borderId="2" xfId="0" applyBorder="1" applyAlignment="1" applyProtection="1">
      <alignment vertical="center"/>
      <protection locked="0"/>
    </xf>
    <xf numFmtId="0" fontId="8" fillId="2" borderId="0" xfId="0" applyFont="1" applyFill="1" applyAlignment="1"/>
    <xf numFmtId="0" fontId="0" fillId="2" borderId="0" xfId="0" applyFill="1" applyAlignment="1">
      <alignment horizontal="centerContinuous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6" fontId="8" fillId="0" borderId="0" xfId="0" applyNumberFormat="1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top"/>
    </xf>
    <xf numFmtId="0" fontId="0" fillId="2" borderId="0" xfId="0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2</xdr:row>
      <xdr:rowOff>19050</xdr:rowOff>
    </xdr:from>
    <xdr:to>
      <xdr:col>12</xdr:col>
      <xdr:colOff>352425</xdr:colOff>
      <xdr:row>27</xdr:row>
      <xdr:rowOff>9525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9E4D6581-5FD5-4212-92A3-7A5088F1C5AA}"/>
            </a:ext>
          </a:extLst>
        </xdr:cNvPr>
        <xdr:cNvGrpSpPr/>
      </xdr:nvGrpSpPr>
      <xdr:grpSpPr>
        <a:xfrm>
          <a:off x="7886700" y="323850"/>
          <a:ext cx="4476750" cy="5172075"/>
          <a:chOff x="7800975" y="323850"/>
          <a:chExt cx="4476750" cy="5172075"/>
        </a:xfrm>
      </xdr:grpSpPr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CC1DFD68-7145-4B10-B7CA-E25BCCFDFB69}"/>
              </a:ext>
            </a:extLst>
          </xdr:cNvPr>
          <xdr:cNvGrpSpPr/>
        </xdr:nvGrpSpPr>
        <xdr:grpSpPr>
          <a:xfrm>
            <a:off x="7800975" y="323850"/>
            <a:ext cx="4476750" cy="5172075"/>
            <a:chOff x="7800975" y="323850"/>
            <a:chExt cx="2495550" cy="7172325"/>
          </a:xfrm>
        </xdr:grpSpPr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AD998778-65B2-454A-8CA4-111FA3B85B89}"/>
                </a:ext>
              </a:extLst>
            </xdr:cNvPr>
            <xdr:cNvSpPr txBox="1"/>
          </xdr:nvSpPr>
          <xdr:spPr>
            <a:xfrm>
              <a:off x="7800975" y="323850"/>
              <a:ext cx="2476500" cy="10191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kumimoji="1" lang="ja-JP" altLang="en-US" sz="10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　</a:t>
              </a:r>
              <a:r>
                <a:rPr kumimoji="1" lang="en-US" altLang="ja-JP" sz="10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GoogleMap</a:t>
              </a:r>
              <a:r>
                <a:rPr kumimoji="1" lang="ja-JP" altLang="en-US" sz="10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上の対象物件の中央付近にマウスカーソルを置き、右クリックすると次のようなメニューが開きます。</a:t>
              </a:r>
              <a:endParaRPr kumimoji="1" lang="en-US" altLang="ja-JP" sz="1000">
                <a:latin typeface="BIZ UD明朝 Medium" panose="02020500000000000000" pitchFamily="17" charset="-128"/>
                <a:ea typeface="BIZ UD明朝 Medium" panose="02020500000000000000" pitchFamily="17" charset="-128"/>
              </a:endParaRPr>
            </a:p>
            <a:p>
              <a:r>
                <a:rPr kumimoji="1" lang="ja-JP" altLang="en-US" sz="10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　上端の北緯東経座標を左クリックしてください。座標が記憶されます。</a:t>
              </a:r>
            </a:p>
          </xdr:txBody>
        </xdr:sp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B544F797-7A7F-4064-8AFC-13EF2A777797}"/>
                </a:ext>
              </a:extLst>
            </xdr:cNvPr>
            <xdr:cNvSpPr txBox="1"/>
          </xdr:nvSpPr>
          <xdr:spPr>
            <a:xfrm>
              <a:off x="7820025" y="4848225"/>
              <a:ext cx="2476500" cy="130492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kumimoji="1" lang="ja-JP" altLang="en-US" sz="10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　本シートに戻り、</a:t>
              </a:r>
              <a:r>
                <a:rPr kumimoji="1" lang="en-US" altLang="ja-JP" sz="10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D18</a:t>
              </a:r>
              <a:r>
                <a:rPr kumimoji="1" lang="ja-JP" altLang="en-US" sz="10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セルを選択し、マウスで右クリックして貼り付けるか、キーボードで</a:t>
              </a:r>
              <a:r>
                <a:rPr kumimoji="1" lang="en-US" altLang="ja-JP" sz="10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Ctrl+V</a:t>
              </a:r>
              <a:r>
                <a:rPr kumimoji="1" lang="ja-JP" altLang="en-US" sz="10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の操作をすると座標の値を貼り付けられます。</a:t>
              </a:r>
              <a:endParaRPr kumimoji="1" lang="en-US" altLang="ja-JP" sz="1000">
                <a:latin typeface="BIZ UD明朝 Medium" panose="02020500000000000000" pitchFamily="17" charset="-128"/>
                <a:ea typeface="BIZ UD明朝 Medium" panose="02020500000000000000" pitchFamily="17" charset="-128"/>
              </a:endParaRPr>
            </a:p>
            <a:p>
              <a:r>
                <a:rPr kumimoji="1" lang="ja-JP" altLang="en-US" sz="10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　その後、</a:t>
              </a:r>
              <a:r>
                <a:rPr kumimoji="1" lang="en-US" altLang="ja-JP" sz="10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D19</a:t>
              </a:r>
              <a:r>
                <a:rPr kumimoji="1" lang="ja-JP" altLang="en-US" sz="10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セルを左クリックして</a:t>
              </a:r>
              <a:r>
                <a:rPr kumimoji="1" lang="en-US" altLang="ja-JP" sz="10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GoogleMap</a:t>
              </a:r>
              <a:r>
                <a:rPr kumimoji="1" lang="ja-JP" altLang="en-US" sz="10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上の対象物件が中央に表示されるか確認してください。</a:t>
              </a:r>
            </a:p>
          </xdr:txBody>
        </xdr:sp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061CACF7-2022-42DF-9619-5DDE6B5E9463}"/>
                </a:ext>
              </a:extLst>
            </xdr:cNvPr>
            <xdr:cNvSpPr txBox="1"/>
          </xdr:nvSpPr>
          <xdr:spPr>
            <a:xfrm>
              <a:off x="7820025" y="6200774"/>
              <a:ext cx="2476500" cy="129540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kumimoji="1" lang="ja-JP" altLang="en-US" sz="10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　</a:t>
              </a:r>
              <a:r>
                <a:rPr kumimoji="1" lang="en-US" altLang="ja-JP" sz="10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GoogleMap</a:t>
              </a:r>
              <a:r>
                <a:rPr kumimoji="1" lang="ja-JP" altLang="en-US" sz="10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の対象物件の場所に建物名、店舗名等があった場合、ダブルクリックすると表示される物件情報中に所在地住所のコピーボタンがあるのでクリックし記憶してください。</a:t>
              </a:r>
              <a:endParaRPr kumimoji="1" lang="en-US" altLang="ja-JP" sz="1000">
                <a:latin typeface="BIZ UD明朝 Medium" panose="02020500000000000000" pitchFamily="17" charset="-128"/>
                <a:ea typeface="BIZ UD明朝 Medium" panose="02020500000000000000" pitchFamily="17" charset="-128"/>
              </a:endParaRPr>
            </a:p>
            <a:p>
              <a:r>
                <a:rPr kumimoji="1" lang="ja-JP" altLang="en-US" sz="10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　本シートに戻り、座標のときと同じ要領で</a:t>
              </a:r>
              <a:r>
                <a:rPr kumimoji="1" lang="en-US" altLang="ja-JP" sz="10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D21</a:t>
              </a:r>
              <a:r>
                <a:rPr kumimoji="1" lang="ja-JP" altLang="en-US" sz="1000"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セルに貼り付けてください。</a:t>
              </a:r>
            </a:p>
          </xdr:txBody>
        </xdr:sp>
      </xdr:grp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1BDFF179-9C8C-4FCD-B655-9AAA076D07BC}"/>
              </a:ext>
            </a:extLst>
          </xdr:cNvPr>
          <xdr:cNvGrpSpPr/>
        </xdr:nvGrpSpPr>
        <xdr:grpSpPr>
          <a:xfrm>
            <a:off x="7905750" y="1133476"/>
            <a:ext cx="1666875" cy="2394479"/>
            <a:chOff x="7905750" y="1133476"/>
            <a:chExt cx="1666875" cy="2394479"/>
          </a:xfrm>
        </xdr:grpSpPr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D1BE501-36EF-4EEE-A3D7-2CF0186B3D1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905750" y="1133476"/>
              <a:ext cx="1666875" cy="2394479"/>
            </a:xfrm>
            <a:prstGeom prst="rect">
              <a:avLst/>
            </a:prstGeom>
            <a:noFill/>
            <a:ln>
              <a:solidFill>
                <a:srgbClr val="0000FF"/>
              </a:solidFill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F8819E10-24E5-4221-82CC-3ACA9F5749DB}"/>
                </a:ext>
              </a:extLst>
            </xdr:cNvPr>
            <xdr:cNvSpPr/>
          </xdr:nvSpPr>
          <xdr:spPr>
            <a:xfrm>
              <a:off x="7962900" y="1171575"/>
              <a:ext cx="1123950" cy="200025"/>
            </a:xfrm>
            <a:prstGeom prst="rect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D5B5D-11BC-4902-A83A-492BE2F7A233}">
  <sheetPr>
    <pageSetUpPr fitToPage="1"/>
  </sheetPr>
  <dimension ref="A1:L26"/>
  <sheetViews>
    <sheetView showGridLines="0" tabSelected="1" workbookViewId="0">
      <pane ySplit="2" topLeftCell="A3" activePane="bottomLeft" state="frozen"/>
      <selection activeCell="C7" sqref="C7"/>
      <selection pane="bottomLeft" activeCell="D4" sqref="D4"/>
    </sheetView>
  </sheetViews>
  <sheetFormatPr defaultRowHeight="12" x14ac:dyDescent="0.15"/>
  <cols>
    <col min="1" max="2" width="2.7109375" style="1" customWidth="1"/>
    <col min="3" max="3" width="5.7109375" style="1" customWidth="1"/>
    <col min="4" max="4" width="72.7109375" style="1" customWidth="1"/>
    <col min="5" max="5" width="32.28515625" style="1" bestFit="1" customWidth="1"/>
    <col min="6" max="16384" width="9.140625" style="1"/>
  </cols>
  <sheetData>
    <row r="1" spans="1:12" x14ac:dyDescent="0.15">
      <c r="A1" s="14" t="s">
        <v>14</v>
      </c>
      <c r="B1" s="2"/>
      <c r="C1" s="2"/>
      <c r="D1" s="2"/>
      <c r="E1" s="3"/>
      <c r="F1" s="27"/>
    </row>
    <row r="2" spans="1:12" x14ac:dyDescent="0.15">
      <c r="A2" s="16" t="s">
        <v>21</v>
      </c>
      <c r="B2" s="3"/>
      <c r="C2" s="3"/>
      <c r="D2" s="3"/>
      <c r="E2" s="16" t="str">
        <f ca="1">IF(E23&lt;0,"文字数が上限を超えています","")</f>
        <v/>
      </c>
      <c r="F2" s="27"/>
    </row>
    <row r="3" spans="1:12" ht="18" customHeight="1" x14ac:dyDescent="0.15">
      <c r="A3" s="12" t="s">
        <v>23</v>
      </c>
      <c r="B3" s="3"/>
      <c r="C3" s="3"/>
      <c r="D3" s="3"/>
      <c r="E3" s="3"/>
      <c r="F3" s="27"/>
    </row>
    <row r="4" spans="1:12" ht="24" customHeight="1" x14ac:dyDescent="0.15">
      <c r="A4" s="3"/>
      <c r="B4" s="3"/>
      <c r="C4" s="18"/>
      <c r="D4" s="10"/>
      <c r="E4" s="6" t="str">
        <f>IF(D4="","←記入してください","")</f>
        <v>←記入してください</v>
      </c>
      <c r="F4" s="27"/>
    </row>
    <row r="5" spans="1:12" ht="18" customHeight="1" x14ac:dyDescent="0.15">
      <c r="A5" s="12" t="s">
        <v>24</v>
      </c>
      <c r="B5" s="3"/>
      <c r="C5" s="3"/>
      <c r="D5" s="3"/>
      <c r="E5" s="3"/>
      <c r="F5" s="27"/>
    </row>
    <row r="6" spans="1:12" ht="24" customHeight="1" x14ac:dyDescent="0.15">
      <c r="A6" s="3"/>
      <c r="B6" s="17"/>
      <c r="C6" s="18"/>
      <c r="D6" s="10"/>
      <c r="E6" s="6" t="str">
        <f>IF(D6="","←記入してください",IF(OR(ISERROR(FIND("@",D6)),NOT(ISERROR(FIND(",",D6))),NOT(ISERROR(FIND(".@",D6))),NOT(ISERROR(FIND("..",D6)))),"←メールアドレス形式で入力",""))</f>
        <v>←記入してください</v>
      </c>
      <c r="F6" s="27"/>
    </row>
    <row r="7" spans="1:12" ht="18" customHeight="1" x14ac:dyDescent="0.15">
      <c r="A7" s="12" t="s">
        <v>19</v>
      </c>
      <c r="B7" s="3"/>
      <c r="C7" s="18"/>
      <c r="D7" s="3"/>
      <c r="E7" s="3"/>
      <c r="F7" s="27"/>
    </row>
    <row r="8" spans="1:12" ht="24" customHeight="1" x14ac:dyDescent="0.15">
      <c r="A8" s="3"/>
      <c r="B8" s="3"/>
      <c r="C8" s="19" t="str">
        <f>IF(ISERROR(MATCH(D8,項目設定!A2:A5,0)),"",MATCH(D8,項目設定!A2:A5,0))</f>
        <v/>
      </c>
      <c r="D8" s="23"/>
      <c r="E8" s="6" t="str">
        <f>IF(D8="","←選択してください","")</f>
        <v>←選択してください</v>
      </c>
      <c r="F8" s="27"/>
    </row>
    <row r="9" spans="1:12" ht="18" customHeight="1" x14ac:dyDescent="0.15">
      <c r="A9" s="12" t="str">
        <f>"問合せ事項(複数✓項目)"&amp;IF(E9="","","←←←←←←←←←←←←←←←←←←←←←←←←←←←")</f>
        <v>問合せ事項(複数✓項目)←←←←←←←←←←←←←←←←←←←←←←←←←←←</v>
      </c>
      <c r="B9" s="3"/>
      <c r="C9" s="3"/>
      <c r="D9" s="3"/>
      <c r="E9" s="7" t="str">
        <f>IF(AND(C11="",C12="",C14="",C16=""),"←いずれか✓してください","")</f>
        <v>←いずれか✓してください</v>
      </c>
      <c r="F9" s="27"/>
    </row>
    <row r="10" spans="1:12" x14ac:dyDescent="0.15">
      <c r="A10" s="5"/>
      <c r="B10" s="5" t="s">
        <v>5</v>
      </c>
      <c r="C10" s="5"/>
      <c r="D10" s="3"/>
      <c r="E10" s="3"/>
      <c r="F10" s="27"/>
      <c r="L10" s="27"/>
    </row>
    <row r="11" spans="1:12" x14ac:dyDescent="0.15">
      <c r="A11" s="3"/>
      <c r="B11" s="3"/>
      <c r="C11" s="13"/>
      <c r="D11" s="3" t="s">
        <v>3</v>
      </c>
      <c r="E11" s="3"/>
      <c r="F11" s="27"/>
    </row>
    <row r="12" spans="1:12" x14ac:dyDescent="0.15">
      <c r="A12" s="3"/>
      <c r="B12" s="3"/>
      <c r="C12" s="13"/>
      <c r="D12" s="3" t="s">
        <v>4</v>
      </c>
      <c r="E12" s="3"/>
      <c r="F12" s="27"/>
    </row>
    <row r="13" spans="1:12" x14ac:dyDescent="0.15">
      <c r="A13" s="5"/>
      <c r="B13" s="5" t="s">
        <v>6</v>
      </c>
      <c r="C13" s="5"/>
      <c r="D13" s="3"/>
      <c r="E13" s="3"/>
      <c r="F13" s="27"/>
    </row>
    <row r="14" spans="1:12" x14ac:dyDescent="0.15">
      <c r="A14" s="5"/>
      <c r="B14" s="5"/>
      <c r="C14" s="13"/>
      <c r="D14" s="3" t="s">
        <v>4</v>
      </c>
      <c r="E14" s="3"/>
      <c r="F14" s="27"/>
    </row>
    <row r="15" spans="1:12" x14ac:dyDescent="0.15">
      <c r="A15" s="5"/>
      <c r="B15" s="5" t="s">
        <v>7</v>
      </c>
      <c r="C15" s="5"/>
      <c r="D15" s="3"/>
      <c r="E15" s="3"/>
      <c r="F15" s="27"/>
    </row>
    <row r="16" spans="1:12" x14ac:dyDescent="0.15">
      <c r="A16" s="5"/>
      <c r="B16" s="5"/>
      <c r="C16" s="13"/>
      <c r="D16" s="3" t="s">
        <v>4</v>
      </c>
      <c r="E16" s="3"/>
      <c r="F16" s="27"/>
    </row>
    <row r="17" spans="1:6" ht="18" customHeight="1" x14ac:dyDescent="0.15">
      <c r="A17" s="12" t="s">
        <v>16</v>
      </c>
      <c r="B17" s="3"/>
      <c r="C17" s="3"/>
      <c r="D17" s="22" t="str">
        <f>HYPERLINK("http://www.google.co.jp/maps?q=35.693971366727084,139.7535806381903","北緯・東経(GoogleMapで右クリックした座標を貼付)")</f>
        <v>北緯・東経(GoogleMapで右クリックした座標を貼付)</v>
      </c>
      <c r="E17" s="24" t="s">
        <v>18</v>
      </c>
      <c r="F17" s="27"/>
    </row>
    <row r="18" spans="1:6" ht="24" customHeight="1" x14ac:dyDescent="0.15">
      <c r="A18" s="3"/>
      <c r="B18" s="3"/>
      <c r="C18" s="4"/>
      <c r="D18" s="11"/>
      <c r="E18" s="6" t="str">
        <f>IF(D18="","←記入してください","")</f>
        <v>←記入してください</v>
      </c>
      <c r="F18" s="27"/>
    </row>
    <row r="19" spans="1:6" ht="24" customHeight="1" x14ac:dyDescent="0.15">
      <c r="A19" s="3"/>
      <c r="B19" s="3"/>
      <c r="C19" s="4"/>
      <c r="D19" s="8" t="str">
        <f>IF(D18="","",HYPERLINK("http://www.google.co.jp/maps/?q="&amp;SUBSTITUTE(D18," ","")))</f>
        <v/>
      </c>
      <c r="E19" s="9" t="str">
        <f>IF(E18="","←クリックして確認","")</f>
        <v/>
      </c>
      <c r="F19" s="27"/>
    </row>
    <row r="20" spans="1:6" ht="18" customHeight="1" x14ac:dyDescent="0.15">
      <c r="A20" s="12" t="s">
        <v>20</v>
      </c>
      <c r="B20" s="3"/>
      <c r="C20" s="3"/>
      <c r="D20" s="3"/>
      <c r="E20" s="3"/>
      <c r="F20" s="27"/>
    </row>
    <row r="21" spans="1:6" ht="24" customHeight="1" x14ac:dyDescent="0.15">
      <c r="A21" s="25"/>
      <c r="B21" s="25"/>
      <c r="C21" s="18"/>
      <c r="D21" s="11"/>
      <c r="E21" s="6" t="str">
        <f>IF(OR(D21="",D21="千代田区"),"←記入してください","")</f>
        <v>←記入してください</v>
      </c>
      <c r="F21" s="27"/>
    </row>
    <row r="22" spans="1:6" x14ac:dyDescent="0.15">
      <c r="A22" s="3"/>
      <c r="B22" s="3"/>
      <c r="C22" s="3"/>
      <c r="D22" s="3"/>
      <c r="E22" s="3"/>
      <c r="F22" s="27"/>
    </row>
    <row r="23" spans="1:6" x14ac:dyDescent="0.15">
      <c r="D23" s="35" t="str">
        <f ca="1">IF(D24="メール送信","送信メールの件名、本文は修正しないでください。","")</f>
        <v/>
      </c>
      <c r="E23" s="28">
        <f ca="1">255-(LENB(項目設定!C5)+5+LENB(D6)+IF(C8="",0,1)+IF(E9="",1,0)+LENB(SUBSTITUTE(D18," ",""))+LENB(D21)+7+9+6+18)</f>
        <v>194</v>
      </c>
      <c r="F23" s="27"/>
    </row>
    <row r="24" spans="1:6" x14ac:dyDescent="0.15">
      <c r="D24" s="21" t="str">
        <f ca="1">IF(E24="","E列の赤文字注記が消えるとメール送信できます。",HYPERLINK("mailto:"&amp;項目設定!C2&amp;"?subject="&amp;項目設定!C5&amp;"&amp;body="&amp;項目設定!C6,"メール送信"))</f>
        <v>E列の赤文字注記が消えるとメール送信できます。</v>
      </c>
      <c r="E24" s="15" t="str">
        <f ca="1">IF(AND(E2="",E4="",E6="",E9="",E18="",E21=""),"OK","")</f>
        <v/>
      </c>
    </row>
    <row r="25" spans="1:6" x14ac:dyDescent="0.15">
      <c r="F25" s="27"/>
    </row>
    <row r="26" spans="1:6" x14ac:dyDescent="0.15">
      <c r="D26" s="20"/>
    </row>
  </sheetData>
  <sheetProtection algorithmName="SHA-512" hashValue="+uNKKWZs12vCeFGcSSlpoy625hJo4x+TcxZgDmbpRLDaq6DIYtGEDCGS8dKf4jh/gVMkMJAUQ48lbQX7er6BDw==" saltValue="ETlvL+XvDaUhYFwQo6sqpQ==" spinCount="100000" sheet="1" objects="1" scenarios="1"/>
  <phoneticPr fontId="1"/>
  <dataValidations count="3">
    <dataValidation type="list" imeMode="off" allowBlank="1" showInputMessage="1" showErrorMessage="1" sqref="C16 C11:C12 C14" xr:uid="{F882F0CF-1203-40E9-B25B-0F35153F799E}">
      <formula1>"✓"</formula1>
    </dataValidation>
    <dataValidation imeMode="hiragana" allowBlank="1" showInputMessage="1" showErrorMessage="1" sqref="D4 D21" xr:uid="{0F724414-6B87-4143-9AC6-589C0E47FC3B}"/>
    <dataValidation imeMode="off" allowBlank="1" showInputMessage="1" showErrorMessage="1" sqref="D6 D18" xr:uid="{94771793-7FC9-4538-AEDA-705F42E78A1D}"/>
  </dataValidations>
  <printOptions horizontalCentered="1"/>
  <pageMargins left="0.59055118110236227" right="0.19685039370078741" top="0.39370078740157483" bottom="0.39370078740157483" header="0.31496062992125984" footer="0.31496062992125984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xr:uid="{DA0833B6-917C-4E80-B8A6-01167E851DD3}">
          <x14:formula1>
            <xm:f>項目設定!$A$2:$A$5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1B746-AA87-4E1C-8AAF-AC9FB42E2AE5}">
  <dimension ref="A1:F8"/>
  <sheetViews>
    <sheetView showGridLines="0" workbookViewId="0">
      <selection activeCell="C2" sqref="C2"/>
    </sheetView>
  </sheetViews>
  <sheetFormatPr defaultRowHeight="12" x14ac:dyDescent="0.15"/>
  <cols>
    <col min="1" max="1" width="23.140625" bestFit="1" customWidth="1"/>
    <col min="2" max="2" width="5.7109375" bestFit="1" customWidth="1"/>
    <col min="3" max="3" width="80.7109375" customWidth="1"/>
    <col min="4" max="4" width="9.7109375" bestFit="1" customWidth="1"/>
    <col min="5" max="5" width="10.7109375" bestFit="1" customWidth="1"/>
    <col min="6" max="6" width="17.5703125" bestFit="1" customWidth="1"/>
    <col min="7" max="7" width="10.7109375" bestFit="1" customWidth="1"/>
    <col min="8" max="8" width="17.5703125" bestFit="1" customWidth="1"/>
    <col min="9" max="9" width="22" bestFit="1" customWidth="1"/>
  </cols>
  <sheetData>
    <row r="1" spans="1:6" x14ac:dyDescent="0.15">
      <c r="A1" s="29" t="s">
        <v>8</v>
      </c>
      <c r="B1" s="30"/>
      <c r="C1" s="30" t="s">
        <v>9</v>
      </c>
    </row>
    <row r="2" spans="1:6" x14ac:dyDescent="0.15">
      <c r="A2" s="32" t="s">
        <v>0</v>
      </c>
      <c r="B2" s="31" t="s">
        <v>10</v>
      </c>
      <c r="C2" s="33" t="s">
        <v>25</v>
      </c>
      <c r="D2" t="s">
        <v>22</v>
      </c>
    </row>
    <row r="3" spans="1:6" x14ac:dyDescent="0.15">
      <c r="A3" s="32" t="s">
        <v>1</v>
      </c>
      <c r="B3" s="31" t="s">
        <v>11</v>
      </c>
      <c r="C3" s="33"/>
    </row>
    <row r="4" spans="1:6" x14ac:dyDescent="0.15">
      <c r="A4" s="32" t="s">
        <v>2</v>
      </c>
      <c r="B4" s="31" t="s">
        <v>15</v>
      </c>
      <c r="C4" s="33" t="str">
        <f ca="1">TEXT(NOW(),"yyyymmddhhmmss")</f>
        <v>20250128150619</v>
      </c>
    </row>
    <row r="5" spans="1:6" x14ac:dyDescent="0.15">
      <c r="A5" s="32" t="s">
        <v>17</v>
      </c>
      <c r="B5" s="31" t="s">
        <v>12</v>
      </c>
      <c r="C5" s="33" t="str">
        <f ca="1">"Q"&amp;C4&amp;"-"&amp;F5</f>
        <v>Q20250128150619-</v>
      </c>
      <c r="D5" s="36" t="str">
        <f>IF(問い合わせメール!D18="","",ROUND(LEFT(問い合わせメール!D18,FIND(",",問い合わせメール!D18)-1),5))</f>
        <v/>
      </c>
      <c r="E5" s="36" t="str">
        <f>IF(問い合わせメール!D18="","",ROUND(RIGHT(問い合わせメール!D18,LEN(問い合わせメール!D18)-FIND(",",問い合わせメール!D18)-1),5))</f>
        <v/>
      </c>
      <c r="F5" s="36" t="str">
        <f>IF(OR(D5="",E5=""),"",DEC2HEX(D5*10^5)&amp;DEC2HEX(E5*10^5))</f>
        <v/>
      </c>
    </row>
    <row r="6" spans="1:6" ht="108" customHeight="1" x14ac:dyDescent="0.15">
      <c r="B6" s="31" t="s">
        <v>13</v>
      </c>
      <c r="C6" s="34" t="str">
        <f>SUBSTITUTE(SUBSTITUTE(SUBSTITUTE(問い合わせメール!D6&amp;CHAR(10)&amp;問い合わせメール!C8&amp;CHAR(10)&amp;DEC2HEX(IF(問い合わせメール!C11="",0,8)+IF(問い合わせメール!C12="",0,4)+IF(問い合わせメール!C14="",0,2)+IF(問い合わせメール!C16="",0,1))&amp;CHAR(10)&amp;SUBSTITUTE(問い合わせメール!D18," ","")&amp;CHAR(10)&amp;問い合わせメール!D21&amp;CHAR(10)&amp;問い合わせメール!D4,CHAR(10),"|"),"(",""),")","")</f>
        <v>||0|||</v>
      </c>
    </row>
    <row r="8" spans="1:6" x14ac:dyDescent="0.15">
      <c r="C8" s="26"/>
    </row>
  </sheetData>
  <sheetProtection algorithmName="SHA-512" hashValue="5vfiKeqUVCAW+7BCmfJvJQgcMeAiZPLeYke8i+n17KQHZHKZs6zhGi9b0ptC71bMUWKHk2FuHxUAjpE4XYuZTA==" saltValue="qc5f+d7pKXCQbmsCPHAbrw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問い合わせメール</vt:lpstr>
      <vt:lpstr>項目設定</vt:lpstr>
      <vt:lpstr>問い合わせメール!Print_Area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建築計画概要書問い合わせフォーム</dc:title>
  <dc:creator>千代田区</dc:creator>
  <cp:lastPrinted>2024-12-17T04:49:22Z</cp:lastPrinted>
  <dcterms:created xsi:type="dcterms:W3CDTF">2024-12-16T07:43:41Z</dcterms:created>
  <dcterms:modified xsi:type="dcterms:W3CDTF">2025-01-28T06:07:19Z</dcterms:modified>
</cp:coreProperties>
</file>