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onya01\千代田清掃事務所\大規模建築物保管場所関係\様式（別表等）\ホームページ(20201221）\"/>
    </mc:Choice>
  </mc:AlternateContent>
  <bookViews>
    <workbookView xWindow="600" yWindow="90" windowWidth="19395" windowHeight="8235"/>
  </bookViews>
  <sheets>
    <sheet name="様式" sheetId="1" r:id="rId1"/>
    <sheet name="記入例" sheetId="2" r:id="rId2"/>
    <sheet name=" 参照 " sheetId="3" r:id="rId3"/>
  </sheets>
  <definedNames>
    <definedName name="_xlnm.Print_Area" localSheetId="0">様式!$A$1:$AD$38</definedName>
  </definedNames>
  <calcPr calcId="162913"/>
  <customWorkbookViews>
    <customWorkbookView name="佐藤　実千代 - 個人用ビュー" guid="{BDB8685B-4970-4452-803C-77468F5F60F7}" mergeInterval="0" personalView="1" maximized="1" windowWidth="1362" windowHeight="518" activeSheetId="1"/>
  </customWorkbookViews>
</workbook>
</file>

<file path=xl/calcChain.xml><?xml version="1.0" encoding="utf-8"?>
<calcChain xmlns="http://schemas.openxmlformats.org/spreadsheetml/2006/main">
  <c r="H3" i="1" l="1"/>
  <c r="F21" i="2" l="1"/>
  <c r="D21" i="2"/>
  <c r="U21" i="2" s="1"/>
  <c r="U19" i="2"/>
  <c r="H19" i="2"/>
  <c r="H21" i="2" s="1"/>
  <c r="F17" i="2"/>
  <c r="D17" i="2"/>
  <c r="U17" i="2" s="1"/>
  <c r="U15" i="2"/>
  <c r="H15" i="2"/>
  <c r="H17" i="2" s="1"/>
  <c r="F13" i="2"/>
  <c r="D13" i="2"/>
  <c r="U13" i="2" s="1"/>
  <c r="U11" i="2"/>
  <c r="H11" i="2"/>
  <c r="H13" i="2" s="1"/>
  <c r="F9" i="2"/>
  <c r="D9" i="2"/>
  <c r="H7" i="2"/>
  <c r="H9" i="2" s="1"/>
  <c r="F5" i="2"/>
  <c r="D5" i="2"/>
  <c r="H3" i="2"/>
  <c r="H5" i="2" s="1"/>
  <c r="F21" i="1"/>
  <c r="F17" i="1"/>
  <c r="F13" i="1"/>
  <c r="F9" i="1"/>
  <c r="F5" i="1"/>
  <c r="D21" i="1"/>
  <c r="D17" i="1"/>
  <c r="D5" i="1"/>
  <c r="D13" i="1"/>
  <c r="D9" i="1"/>
  <c r="U7" i="2" l="1"/>
  <c r="U3" i="2"/>
  <c r="X11" i="2" s="1"/>
  <c r="U9" i="2"/>
  <c r="U5" i="2"/>
  <c r="X17" i="2" s="1"/>
  <c r="H19" i="1"/>
  <c r="H15" i="1"/>
  <c r="H11" i="1"/>
  <c r="H13" i="1" s="1"/>
  <c r="H7" i="1"/>
  <c r="H9" i="1" s="1"/>
  <c r="H5" i="1"/>
  <c r="K4" i="3"/>
  <c r="X23" i="2" l="1"/>
  <c r="AD3" i="2"/>
  <c r="AD23" i="2" s="1"/>
  <c r="AA15" i="2"/>
  <c r="U15" i="1"/>
  <c r="H17" i="1"/>
  <c r="U17" i="1" s="1"/>
  <c r="U19" i="1"/>
  <c r="H21" i="1"/>
  <c r="U21" i="1" s="1"/>
  <c r="U13" i="1"/>
  <c r="U11" i="1"/>
  <c r="U9" i="1"/>
  <c r="U7" i="1"/>
  <c r="U5" i="1"/>
  <c r="U3" i="1"/>
  <c r="X11" i="1" l="1"/>
  <c r="AA15" i="1"/>
  <c r="X17" i="1"/>
  <c r="AD3" i="1" l="1"/>
  <c r="AD23" i="1" s="1"/>
  <c r="X23" i="1"/>
</calcChain>
</file>

<file path=xl/sharedStrings.xml><?xml version="1.0" encoding="utf-8"?>
<sst xmlns="http://schemas.openxmlformats.org/spreadsheetml/2006/main" count="310" uniqueCount="76">
  <si>
    <t>用途</t>
    <rPh sb="0" eb="2">
      <t>ヨウト</t>
    </rPh>
    <phoneticPr fontId="1"/>
  </si>
  <si>
    <t>廃棄物</t>
    <rPh sb="0" eb="3">
      <t>ハイキブツ</t>
    </rPh>
    <phoneticPr fontId="1"/>
  </si>
  <si>
    <t>住宅</t>
    <rPh sb="0" eb="2">
      <t>ジュウタク</t>
    </rPh>
    <phoneticPr fontId="1"/>
  </si>
  <si>
    <t>人</t>
    <rPh sb="0" eb="1">
      <t>ニン</t>
    </rPh>
    <phoneticPr fontId="1"/>
  </si>
  <si>
    <t>×</t>
    <phoneticPr fontId="1"/>
  </si>
  <si>
    <t>kg</t>
    <phoneticPr fontId="1"/>
  </si>
  <si>
    <t>日</t>
    <rPh sb="0" eb="1">
      <t>ニチ</t>
    </rPh>
    <phoneticPr fontId="1"/>
  </si>
  <si>
    <t>①</t>
    <phoneticPr fontId="1"/>
  </si>
  <si>
    <t>②</t>
    <phoneticPr fontId="1"/>
  </si>
  <si>
    <t>最低必要個数</t>
    <rPh sb="0" eb="2">
      <t>サイテイ</t>
    </rPh>
    <rPh sb="2" eb="4">
      <t>ヒツヨウ</t>
    </rPh>
    <rPh sb="4" eb="6">
      <t>コスウ</t>
    </rPh>
    <phoneticPr fontId="1"/>
  </si>
  <si>
    <t>予備率の加算</t>
    <rPh sb="0" eb="2">
      <t>ヨビ</t>
    </rPh>
    <rPh sb="2" eb="3">
      <t>リツ</t>
    </rPh>
    <rPh sb="4" eb="6">
      <t>カサン</t>
    </rPh>
    <phoneticPr fontId="1"/>
  </si>
  <si>
    <t>必要個数</t>
    <rPh sb="0" eb="2">
      <t>ヒツヨウ</t>
    </rPh>
    <rPh sb="2" eb="4">
      <t>コスウ</t>
    </rPh>
    <phoneticPr fontId="1"/>
  </si>
  <si>
    <t>÷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</si>
  <si>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</si>
  <si>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</si>
  <si>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</si>
  <si>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</si>
  <si>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</si>
  <si>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</si>
  <si>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</si>
  <si>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</si>
  <si>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必要個数合計</t>
    <rPh sb="0" eb="2">
      <t>ヒツヨウ</t>
    </rPh>
    <rPh sb="2" eb="4">
      <t>コスウ</t>
    </rPh>
    <rPh sb="4" eb="6">
      <t>ゴウケイ</t>
    </rPh>
    <phoneticPr fontId="1"/>
  </si>
  <si>
    <t>=</t>
    <phoneticPr fontId="1"/>
  </si>
  <si>
    <t>㎡</t>
  </si>
  <si>
    <t>可燃ごみ
容器容量</t>
    <rPh sb="0" eb="2">
      <t>カネン</t>
    </rPh>
    <rPh sb="5" eb="7">
      <t>ヨウキ</t>
    </rPh>
    <rPh sb="7" eb="9">
      <t>ヨウリョウ</t>
    </rPh>
    <phoneticPr fontId="1"/>
  </si>
  <si>
    <t>事務所ビル</t>
    <rPh sb="0" eb="2">
      <t>ジム</t>
    </rPh>
    <rPh sb="2" eb="3">
      <t>ショ</t>
    </rPh>
    <phoneticPr fontId="1"/>
  </si>
  <si>
    <t>施設用途</t>
    <rPh sb="0" eb="2">
      <t>シセツ</t>
    </rPh>
    <rPh sb="2" eb="4">
      <t>ヨウト</t>
    </rPh>
    <phoneticPr fontId="1"/>
  </si>
  <si>
    <t>１日あたりの排出基準</t>
    <rPh sb="1" eb="2">
      <t>ニチ</t>
    </rPh>
    <rPh sb="6" eb="8">
      <t>ハイシュツ</t>
    </rPh>
    <rPh sb="8" eb="10">
      <t>キジュン</t>
    </rPh>
    <phoneticPr fontId="1"/>
  </si>
  <si>
    <t>文化・娯楽施設</t>
    <rPh sb="0" eb="2">
      <t>ブンカ</t>
    </rPh>
    <rPh sb="3" eb="5">
      <t>ゴラク</t>
    </rPh>
    <rPh sb="5" eb="7">
      <t>シセツ</t>
    </rPh>
    <phoneticPr fontId="1"/>
  </si>
  <si>
    <t>店舗（飲食店）</t>
    <rPh sb="0" eb="2">
      <t>テンポ</t>
    </rPh>
    <rPh sb="3" eb="5">
      <t>インショク</t>
    </rPh>
    <rPh sb="5" eb="6">
      <t>テン</t>
    </rPh>
    <phoneticPr fontId="1"/>
  </si>
  <si>
    <t>ホテル</t>
    <phoneticPr fontId="1"/>
  </si>
  <si>
    <t>学校</t>
    <rPh sb="0" eb="2">
      <t>ガッコウ</t>
    </rPh>
    <phoneticPr fontId="1"/>
  </si>
  <si>
    <t>病院、診療所</t>
    <rPh sb="0" eb="2">
      <t>ビョウイン</t>
    </rPh>
    <rPh sb="3" eb="6">
      <t>シンリョウジョ</t>
    </rPh>
    <phoneticPr fontId="1"/>
  </si>
  <si>
    <t>駐車場</t>
    <rPh sb="0" eb="2">
      <t>チュウシャ</t>
    </rPh>
    <rPh sb="2" eb="3">
      <t>ジョウ</t>
    </rPh>
    <phoneticPr fontId="1"/>
  </si>
  <si>
    <t>鉄道駅舎</t>
    <rPh sb="0" eb="2">
      <t>テツドウ</t>
    </rPh>
    <rPh sb="2" eb="4">
      <t>エキシャ</t>
    </rPh>
    <phoneticPr fontId="1"/>
  </si>
  <si>
    <t>店舗（物販販売）</t>
    <rPh sb="0" eb="2">
      <t>テンポ</t>
    </rPh>
    <rPh sb="3" eb="5">
      <t>ブッパン</t>
    </rPh>
    <rPh sb="5" eb="7">
      <t>ハンバイ</t>
    </rPh>
    <phoneticPr fontId="1"/>
  </si>
  <si>
    <t>㎡</t>
    <phoneticPr fontId="1"/>
  </si>
  <si>
    <t>床面積
又は人員数</t>
    <rPh sb="0" eb="3">
      <t>ユカメンセキ</t>
    </rPh>
    <rPh sb="4" eb="5">
      <t>マタ</t>
    </rPh>
    <rPh sb="6" eb="8">
      <t>ジンイン</t>
    </rPh>
    <rPh sb="8" eb="9">
      <t>スウ</t>
    </rPh>
    <phoneticPr fontId="1"/>
  </si>
  <si>
    <t>粗大ごみ保管面積</t>
    <rPh sb="0" eb="2">
      <t>ソダイ</t>
    </rPh>
    <rPh sb="4" eb="6">
      <t>ホカン</t>
    </rPh>
    <rPh sb="6" eb="8">
      <t>メンセキ</t>
    </rPh>
    <phoneticPr fontId="1"/>
  </si>
  <si>
    <t>合　　計</t>
    <rPh sb="0" eb="1">
      <t>ア</t>
    </rPh>
    <rPh sb="3" eb="4">
      <t>ケイ</t>
    </rPh>
    <phoneticPr fontId="1"/>
  </si>
  <si>
    <t>段</t>
    <rPh sb="0" eb="1">
      <t>ダン</t>
    </rPh>
    <phoneticPr fontId="1"/>
  </si>
  <si>
    <t>容器の直径又は縦</t>
    <rPh sb="0" eb="2">
      <t>ヨウキ</t>
    </rPh>
    <rPh sb="3" eb="5">
      <t>チョッケイ</t>
    </rPh>
    <rPh sb="5" eb="6">
      <t>マタ</t>
    </rPh>
    <rPh sb="7" eb="8">
      <t>タテ</t>
    </rPh>
    <phoneticPr fontId="1"/>
  </si>
  <si>
    <t xml:space="preserve"> 床面積又は人員×排出基準×可燃・不燃の割合×収集間隔÷容器容量＝A</t>
    <rPh sb="1" eb="2">
      <t>ユカ</t>
    </rPh>
    <rPh sb="2" eb="4">
      <t>メンセキ</t>
    </rPh>
    <rPh sb="4" eb="5">
      <t>マタ</t>
    </rPh>
    <rPh sb="6" eb="8">
      <t>ジンイン</t>
    </rPh>
    <rPh sb="9" eb="11">
      <t>ハイシュツ</t>
    </rPh>
    <rPh sb="11" eb="13">
      <t>キジュン</t>
    </rPh>
    <rPh sb="14" eb="16">
      <t>カネン</t>
    </rPh>
    <rPh sb="17" eb="19">
      <t>フネン</t>
    </rPh>
    <rPh sb="20" eb="22">
      <t>ワリアイ</t>
    </rPh>
    <rPh sb="23" eb="25">
      <t>シュウシュウ</t>
    </rPh>
    <rPh sb="25" eb="27">
      <t>カンカク</t>
    </rPh>
    <rPh sb="28" eb="30">
      <t>ヨウキ</t>
    </rPh>
    <rPh sb="30" eb="32">
      <t>ヨウリョウ</t>
    </rPh>
    <phoneticPr fontId="1"/>
  </si>
  <si>
    <t>段数</t>
    <rPh sb="0" eb="2">
      <t>ダンスウ</t>
    </rPh>
    <phoneticPr fontId="1"/>
  </si>
  <si>
    <t>３ 作業上必要面積=
（合計－１－２）</t>
    <rPh sb="2" eb="4">
      <t>サギョウ</t>
    </rPh>
    <rPh sb="4" eb="5">
      <t>ジョウ</t>
    </rPh>
    <rPh sb="5" eb="7">
      <t>ヒツヨウ</t>
    </rPh>
    <rPh sb="7" eb="9">
      <t>メンセキ</t>
    </rPh>
    <rPh sb="12" eb="14">
      <t>ゴウケイ</t>
    </rPh>
    <phoneticPr fontId="1"/>
  </si>
  <si>
    <t>一　　廃</t>
    <rPh sb="0" eb="1">
      <t>イッ</t>
    </rPh>
    <rPh sb="3" eb="4">
      <t>ハイ</t>
    </rPh>
    <phoneticPr fontId="1"/>
  </si>
  <si>
    <t>産　　廃</t>
    <rPh sb="0" eb="1">
      <t>サン</t>
    </rPh>
    <rPh sb="3" eb="4">
      <t>ハイ</t>
    </rPh>
    <phoneticPr fontId="1"/>
  </si>
  <si>
    <t>（Aの①～⑩）
× 1.4</t>
    <phoneticPr fontId="1"/>
  </si>
  <si>
    <t>　１　計算は、用途別に実施し必要個数を算定する。</t>
    <rPh sb="3" eb="5">
      <t>ケイサン</t>
    </rPh>
    <rPh sb="7" eb="9">
      <t>ヨウト</t>
    </rPh>
    <rPh sb="9" eb="10">
      <t>ベツ</t>
    </rPh>
    <rPh sb="11" eb="13">
      <t>ジッシ</t>
    </rPh>
    <rPh sb="14" eb="16">
      <t>ヒツヨウ</t>
    </rPh>
    <rPh sb="16" eb="18">
      <t>コスウ</t>
    </rPh>
    <rPh sb="19" eb="21">
      <t>サンテイ</t>
    </rPh>
    <phoneticPr fontId="1"/>
  </si>
  <si>
    <t>　４　容器１個当たりの容量は、原則として１５kg（６０ℓ）を基準とする。</t>
    <rPh sb="3" eb="5">
      <t>ヨウキ</t>
    </rPh>
    <rPh sb="6" eb="7">
      <t>コ</t>
    </rPh>
    <rPh sb="7" eb="8">
      <t>ア</t>
    </rPh>
    <rPh sb="11" eb="13">
      <t>ヨウリョウ</t>
    </rPh>
    <rPh sb="15" eb="17">
      <t>ゲンソク</t>
    </rPh>
    <rPh sb="30" eb="32">
      <t>キジュン</t>
    </rPh>
    <phoneticPr fontId="1"/>
  </si>
  <si>
    <t>　７　予備率は、４０％を確保する。</t>
    <rPh sb="3" eb="5">
      <t>ヨビ</t>
    </rPh>
    <rPh sb="5" eb="6">
      <t>リツ</t>
    </rPh>
    <rPh sb="12" eb="14">
      <t>カクホ</t>
    </rPh>
    <phoneticPr fontId="1"/>
  </si>
  <si>
    <t>　８　必要個数が最低必要個数より少ない場合は、最低必要個数を必要個数とする。</t>
    <rPh sb="3" eb="5">
      <t>ヒツヨウ</t>
    </rPh>
    <rPh sb="5" eb="7">
      <t>コスウ</t>
    </rPh>
    <rPh sb="8" eb="10">
      <t>サイテイ</t>
    </rPh>
    <rPh sb="10" eb="12">
      <t>ヒツヨウ</t>
    </rPh>
    <rPh sb="12" eb="14">
      <t>コスウ</t>
    </rPh>
    <rPh sb="16" eb="17">
      <t>スク</t>
    </rPh>
    <rPh sb="19" eb="21">
      <t>バアイ</t>
    </rPh>
    <rPh sb="23" eb="25">
      <t>サイテイ</t>
    </rPh>
    <rPh sb="25" eb="27">
      <t>ヒツヨウ</t>
    </rPh>
    <rPh sb="27" eb="29">
      <t>コスウ</t>
    </rPh>
    <rPh sb="30" eb="32">
      <t>ヒツヨウ</t>
    </rPh>
    <rPh sb="32" eb="34">
      <t>コスウ</t>
    </rPh>
    <phoneticPr fontId="1"/>
  </si>
  <si>
    <t>　３　収集間隔は、実態により記入する。（区収集は、可燃３日、不燃１３日とする。業者収集については、収集形態不明の場合、可燃３日、不燃６日とする。）</t>
    <rPh sb="3" eb="5">
      <t>シュウシュウ</t>
    </rPh>
    <rPh sb="5" eb="7">
      <t>カンカク</t>
    </rPh>
    <rPh sb="9" eb="11">
      <t>ジッタイ</t>
    </rPh>
    <rPh sb="14" eb="16">
      <t>キニュウ</t>
    </rPh>
    <rPh sb="20" eb="21">
      <t>ク</t>
    </rPh>
    <rPh sb="21" eb="23">
      <t>シュウシュウ</t>
    </rPh>
    <rPh sb="25" eb="27">
      <t>カネン</t>
    </rPh>
    <rPh sb="28" eb="29">
      <t>ニチ</t>
    </rPh>
    <rPh sb="30" eb="32">
      <t>フネン</t>
    </rPh>
    <rPh sb="34" eb="35">
      <t>ニチ</t>
    </rPh>
    <rPh sb="39" eb="41">
      <t>ギョウシャ</t>
    </rPh>
    <rPh sb="41" eb="43">
      <t>シュウシュウ</t>
    </rPh>
    <rPh sb="49" eb="51">
      <t>シュウシュウ</t>
    </rPh>
    <rPh sb="51" eb="53">
      <t>ケイタイ</t>
    </rPh>
    <rPh sb="53" eb="55">
      <t>フメイ</t>
    </rPh>
    <rPh sb="56" eb="58">
      <t>バアイ</t>
    </rPh>
    <rPh sb="59" eb="61">
      <t>カネン</t>
    </rPh>
    <rPh sb="62" eb="63">
      <t>ニチ</t>
    </rPh>
    <rPh sb="64" eb="66">
      <t>フネン</t>
    </rPh>
    <rPh sb="67" eb="68">
      <t>ニチ</t>
    </rPh>
    <phoneticPr fontId="1"/>
  </si>
  <si>
    <t xml:space="preserve"> 燃やすごみ
 A　  の 　①＋
 ③＋⑤＋⑦＋⑨</t>
    <phoneticPr fontId="1"/>
  </si>
  <si>
    <t xml:space="preserve"> 燃やさないごみ
 A　  の 　②＋
 ④＋⑥＋⑧＋⑩</t>
    <phoneticPr fontId="1"/>
  </si>
  <si>
    <t>　６　Aは、少数点第２位を四捨五入する。ただし、最低必要個数はAを切り上げる。必要個数は、Bの小数点以下を切り捨てる。</t>
    <rPh sb="6" eb="8">
      <t>ショウスウ</t>
    </rPh>
    <rPh sb="8" eb="9">
      <t>テン</t>
    </rPh>
    <rPh sb="9" eb="10">
      <t>ダイ</t>
    </rPh>
    <rPh sb="11" eb="12">
      <t>イ</t>
    </rPh>
    <rPh sb="13" eb="17">
      <t>シシャゴニュウ</t>
    </rPh>
    <rPh sb="24" eb="26">
      <t>サイテイ</t>
    </rPh>
    <rPh sb="26" eb="28">
      <t>ヒツヨウ</t>
    </rPh>
    <rPh sb="28" eb="30">
      <t>コスウ</t>
    </rPh>
    <rPh sb="33" eb="34">
      <t>キ</t>
    </rPh>
    <rPh sb="35" eb="36">
      <t>ア</t>
    </rPh>
    <rPh sb="39" eb="41">
      <t>ヒツヨウ</t>
    </rPh>
    <rPh sb="41" eb="43">
      <t>コスウ</t>
    </rPh>
    <rPh sb="47" eb="50">
      <t>ショウスウテン</t>
    </rPh>
    <rPh sb="50" eb="52">
      <t>イカ</t>
    </rPh>
    <rPh sb="53" eb="54">
      <t>キ</t>
    </rPh>
    <rPh sb="55" eb="56">
      <t>ス</t>
    </rPh>
    <phoneticPr fontId="1"/>
  </si>
  <si>
    <t>　２　基準要素の総計は、住宅の場合は、総人員、事務所等は有効面積を記入する。</t>
    <rPh sb="3" eb="5">
      <t>キジュン</t>
    </rPh>
    <rPh sb="5" eb="7">
      <t>ヨウソ</t>
    </rPh>
    <rPh sb="8" eb="10">
      <t>ソウケイ</t>
    </rPh>
    <rPh sb="12" eb="14">
      <t>ジュウタク</t>
    </rPh>
    <rPh sb="15" eb="17">
      <t>バアイ</t>
    </rPh>
    <rPh sb="19" eb="22">
      <t>ソウジンイン</t>
    </rPh>
    <rPh sb="23" eb="25">
      <t>ジム</t>
    </rPh>
    <rPh sb="25" eb="26">
      <t>ショ</t>
    </rPh>
    <rPh sb="26" eb="27">
      <t>トウ</t>
    </rPh>
    <rPh sb="28" eb="30">
      <t>ユウコウ</t>
    </rPh>
    <rPh sb="30" eb="32">
      <t>メンセキ</t>
    </rPh>
    <rPh sb="33" eb="35">
      <t>キニュウ</t>
    </rPh>
    <phoneticPr fontId="1"/>
  </si>
  <si>
    <t xml:space="preserve"> １ 容器保管必要面積</t>
    <rPh sb="3" eb="5">
      <t>ヨウキ</t>
    </rPh>
    <rPh sb="5" eb="7">
      <t>ホカン</t>
    </rPh>
    <rPh sb="7" eb="9">
      <t>ヒツヨウ</t>
    </rPh>
    <rPh sb="9" eb="11">
      <t>メンセキ</t>
    </rPh>
    <phoneticPr fontId="1"/>
  </si>
  <si>
    <t xml:space="preserve"> ２ 洗浄配水設備面積</t>
    <rPh sb="3" eb="5">
      <t>センジョウ</t>
    </rPh>
    <rPh sb="5" eb="7">
      <t>ハイスイ</t>
    </rPh>
    <rPh sb="7" eb="9">
      <t>セツビ</t>
    </rPh>
    <rPh sb="9" eb="11">
      <t>メンセキ</t>
    </rPh>
    <phoneticPr fontId="1"/>
  </si>
  <si>
    <t>m × 容器の直径又は横</t>
    <rPh sb="4" eb="6">
      <t>ヨウキ</t>
    </rPh>
    <rPh sb="7" eb="9">
      <t>チョッケイ</t>
    </rPh>
    <rPh sb="9" eb="10">
      <t>マタ</t>
    </rPh>
    <rPh sb="11" eb="12">
      <t>ヨコ</t>
    </rPh>
    <phoneticPr fontId="1"/>
  </si>
  <si>
    <t>m × 容器数</t>
    <rPh sb="4" eb="6">
      <t>ヨウキ</t>
    </rPh>
    <rPh sb="6" eb="7">
      <t>スウ</t>
    </rPh>
    <phoneticPr fontId="1"/>
  </si>
  <si>
    <t>個 ÷ 段数</t>
    <rPh sb="0" eb="1">
      <t>コ</t>
    </rPh>
    <rPh sb="4" eb="6">
      <t>ダンスウ</t>
    </rPh>
    <phoneticPr fontId="1"/>
  </si>
  <si>
    <t>保管場所面積の算定</t>
    <phoneticPr fontId="1"/>
  </si>
  <si>
    <t>&lt;算定上の注意&gt;</t>
    <rPh sb="1" eb="3">
      <t>サンテイ</t>
    </rPh>
    <rPh sb="3" eb="4">
      <t>ジョウ</t>
    </rPh>
    <rPh sb="5" eb="7">
      <t>チュウイ</t>
    </rPh>
    <phoneticPr fontId="1"/>
  </si>
  <si>
    <t>○施設用途別廃棄物排出基準</t>
    <rPh sb="1" eb="3">
      <t>シセツ</t>
    </rPh>
    <rPh sb="3" eb="5">
      <t>ヨウト</t>
    </rPh>
    <rPh sb="5" eb="6">
      <t>ベツ</t>
    </rPh>
    <rPh sb="6" eb="9">
      <t>ハイキブツ</t>
    </rPh>
    <rPh sb="9" eb="11">
      <t>ハイシュツ</t>
    </rPh>
    <rPh sb="11" eb="13">
      <t>キジュン</t>
    </rPh>
    <phoneticPr fontId="1"/>
  </si>
  <si>
    <t>/人</t>
    <rPh sb="1" eb="2">
      <t>ニン</t>
    </rPh>
    <phoneticPr fontId="1"/>
  </si>
  <si>
    <t>/㎡</t>
    <phoneticPr fontId="1"/>
  </si>
  <si>
    <t>/乗降客</t>
    <rPh sb="1" eb="4">
      <t>ジョウコウキャク</t>
    </rPh>
    <phoneticPr fontId="1"/>
  </si>
  <si>
    <t>可燃割合</t>
    <rPh sb="0" eb="2">
      <t>カネン</t>
    </rPh>
    <rPh sb="2" eb="4">
      <t>ワリアイ</t>
    </rPh>
    <phoneticPr fontId="1"/>
  </si>
  <si>
    <t>←ディスポーザーを設置する場合</t>
    <rPh sb="9" eb="11">
      <t>セッチ</t>
    </rPh>
    <rPh sb="13" eb="15">
      <t>バアイ</t>
    </rPh>
    <phoneticPr fontId="1"/>
  </si>
  <si>
    <t>㎡</t>
    <phoneticPr fontId="1"/>
  </si>
  <si>
    <t>　５　個数の算定は、家庭と事業系を区分する。事業系の用途が複数の場合は（２）のAの③～⑩、（３）のAの①～⑩をそれぞれ合算して必要個数等を算出する。</t>
    <rPh sb="3" eb="5">
      <t>コスウ</t>
    </rPh>
    <rPh sb="6" eb="8">
      <t>サンテイ</t>
    </rPh>
    <rPh sb="10" eb="12">
      <t>カテイ</t>
    </rPh>
    <rPh sb="13" eb="15">
      <t>ジギョウ</t>
    </rPh>
    <rPh sb="15" eb="16">
      <t>ケイ</t>
    </rPh>
    <rPh sb="17" eb="19">
      <t>クブン</t>
    </rPh>
    <rPh sb="22" eb="24">
      <t>ジギョウ</t>
    </rPh>
    <rPh sb="24" eb="25">
      <t>ケイ</t>
    </rPh>
    <rPh sb="26" eb="28">
      <t>ヨウト</t>
    </rPh>
    <rPh sb="29" eb="31">
      <t>フクスウ</t>
    </rPh>
    <rPh sb="32" eb="34">
      <t>バアイ</t>
    </rPh>
    <rPh sb="59" eb="61">
      <t>ガッサン</t>
    </rPh>
    <rPh sb="63" eb="65">
      <t>ヒツヨウ</t>
    </rPh>
    <rPh sb="65" eb="67">
      <t>コスウ</t>
    </rPh>
    <rPh sb="67" eb="68">
      <t>トウ</t>
    </rPh>
    <rPh sb="69" eb="71">
      <t>サンシュツ</t>
    </rPh>
    <phoneticPr fontId="1"/>
  </si>
  <si>
    <t>　２　基準要素の総計は、住宅の場合は総人員、事務所等は有効面積を記入する。</t>
    <rPh sb="3" eb="5">
      <t>キジュン</t>
    </rPh>
    <rPh sb="5" eb="7">
      <t>ヨウソ</t>
    </rPh>
    <rPh sb="8" eb="10">
      <t>ソウケイ</t>
    </rPh>
    <rPh sb="12" eb="14">
      <t>ジュウタク</t>
    </rPh>
    <rPh sb="15" eb="17">
      <t>バアイ</t>
    </rPh>
    <rPh sb="18" eb="21">
      <t>ソウジンイン</t>
    </rPh>
    <rPh sb="22" eb="24">
      <t>ジム</t>
    </rPh>
    <rPh sb="24" eb="25">
      <t>ショ</t>
    </rPh>
    <rPh sb="25" eb="26">
      <t>トウ</t>
    </rPh>
    <rPh sb="27" eb="29">
      <t>ユウコウ</t>
    </rPh>
    <rPh sb="29" eb="31">
      <t>メンセキ</t>
    </rPh>
    <rPh sb="32" eb="34">
      <t>キニュウ</t>
    </rPh>
    <phoneticPr fontId="1"/>
  </si>
  <si>
    <t>(再利用対象物保管場所を含む）</t>
  </si>
  <si>
    <r>
      <rPr>
        <b/>
        <sz val="10"/>
        <color theme="1"/>
        <rFont val="ＭＳ Ｐゴシック"/>
        <family val="3"/>
        <charset val="128"/>
        <scheme val="minor"/>
      </rPr>
      <t>別表５　容器数の算定(要綱　第７条第５項の別表３）</t>
    </r>
    <r>
      <rPr>
        <b/>
        <sz val="11"/>
        <color theme="1"/>
        <rFont val="ＭＳ Ｐゴシック"/>
        <family val="3"/>
        <charset val="128"/>
        <scheme val="minor"/>
      </rPr>
      <t xml:space="preserve">
</t>
    </r>
    <r>
      <rPr>
        <b/>
        <sz val="12"/>
        <color theme="1"/>
        <rFont val="ＭＳ Ｐゴシック"/>
        <family val="3"/>
        <charset val="128"/>
        <scheme val="minor"/>
      </rPr>
      <t>（３）事業用大規模建築物（区の収集運搬業務の提供を受けない場合）</t>
    </r>
    <rPh sb="0" eb="2">
      <t>ベッピョウ</t>
    </rPh>
    <rPh sb="4" eb="6">
      <t>ヨウキ</t>
    </rPh>
    <rPh sb="6" eb="7">
      <t>スウ</t>
    </rPh>
    <rPh sb="8" eb="10">
      <t>サンテイ</t>
    </rPh>
    <rPh sb="11" eb="13">
      <t>ヨウコウ</t>
    </rPh>
    <rPh sb="14" eb="15">
      <t>ダイ</t>
    </rPh>
    <rPh sb="16" eb="17">
      <t>ジョウ</t>
    </rPh>
    <rPh sb="17" eb="18">
      <t>ダイ</t>
    </rPh>
    <rPh sb="19" eb="20">
      <t>コウ</t>
    </rPh>
    <rPh sb="21" eb="23">
      <t>ベッピョウ</t>
    </rPh>
    <rPh sb="29" eb="32">
      <t>ジギョウヨウ</t>
    </rPh>
    <rPh sb="32" eb="35">
      <t>ダイキボ</t>
    </rPh>
    <rPh sb="35" eb="38">
      <t>ケンチクブツ</t>
    </rPh>
    <rPh sb="39" eb="40">
      <t>ク</t>
    </rPh>
    <rPh sb="41" eb="43">
      <t>シュウシュウ</t>
    </rPh>
    <rPh sb="43" eb="45">
      <t>ウンパン</t>
    </rPh>
    <rPh sb="45" eb="47">
      <t>ギョウム</t>
    </rPh>
    <rPh sb="48" eb="50">
      <t>テイキョウ</t>
    </rPh>
    <rPh sb="51" eb="52">
      <t>ウ</t>
    </rPh>
    <rPh sb="55" eb="57">
      <t>バアイ</t>
    </rPh>
    <phoneticPr fontId="1"/>
  </si>
  <si>
    <r>
      <rPr>
        <b/>
        <sz val="10"/>
        <color theme="1"/>
        <rFont val="ＭＳ Ｐゴシック"/>
        <family val="3"/>
        <charset val="128"/>
        <scheme val="minor"/>
      </rPr>
      <t>別表５　容器数の算定（要綱　第７条第５項の別表３）</t>
    </r>
    <r>
      <rPr>
        <b/>
        <sz val="11"/>
        <color theme="1"/>
        <rFont val="ＭＳ Ｐゴシック"/>
        <family val="3"/>
        <charset val="128"/>
        <scheme val="minor"/>
      </rPr>
      <t xml:space="preserve">
（３）</t>
    </r>
    <r>
      <rPr>
        <b/>
        <sz val="12"/>
        <color theme="1"/>
        <rFont val="ＭＳ Ｐゴシック"/>
        <family val="3"/>
        <charset val="128"/>
        <scheme val="minor"/>
      </rPr>
      <t>事業用大規模建築物（区の収集運搬業務の提供を受けない場合）</t>
    </r>
    <rPh sb="0" eb="2">
      <t>ベッピョウ</t>
    </rPh>
    <rPh sb="4" eb="6">
      <t>ヨウキ</t>
    </rPh>
    <rPh sb="6" eb="7">
      <t>スウ</t>
    </rPh>
    <rPh sb="8" eb="10">
      <t>サンテイ</t>
    </rPh>
    <rPh sb="11" eb="13">
      <t>ヨウコウ</t>
    </rPh>
    <rPh sb="14" eb="15">
      <t>ダイ</t>
    </rPh>
    <rPh sb="16" eb="17">
      <t>ジョウ</t>
    </rPh>
    <rPh sb="17" eb="18">
      <t>ダイ</t>
    </rPh>
    <rPh sb="19" eb="20">
      <t>コウ</t>
    </rPh>
    <rPh sb="21" eb="23">
      <t>ベッピョウ</t>
    </rPh>
    <rPh sb="29" eb="32">
      <t>ジギョウヨウ</t>
    </rPh>
    <rPh sb="32" eb="35">
      <t>ダイキボ</t>
    </rPh>
    <rPh sb="35" eb="38">
      <t>ケンチクブツ</t>
    </rPh>
    <rPh sb="39" eb="40">
      <t>ク</t>
    </rPh>
    <rPh sb="41" eb="43">
      <t>シュウシュウ</t>
    </rPh>
    <rPh sb="43" eb="45">
      <t>ウンパン</t>
    </rPh>
    <rPh sb="45" eb="47">
      <t>ギョウム</t>
    </rPh>
    <rPh sb="48" eb="50">
      <t>テイキョウ</t>
    </rPh>
    <rPh sb="51" eb="52">
      <t>ウ</t>
    </rPh>
    <rPh sb="55" eb="57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</si>
</sst>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_ "/>
    <numFmt numFmtId="177" formatCode="0\ &quot;個&quot;"/>
    <numFmt numFmtId="178" formatCode="#\ &quot;個&quot;"/>
    <numFmt numFmtId="179" formatCode="&quot;=&quot;\ #\ &quot;個&quot;"/>
    <numFmt numFmtId="180" formatCode="0.0_);[Red]\(0.0\)"/>
    <numFmt numFmtId="181" formatCode="0.00\ &quot;㎡&quot;"/>
    <numFmt numFmtId="182" formatCode="0.00&quot;㎡&quot;"/>
    <numFmt numFmtId="183" formatCode="&quot;B&quot;&quot; = &quot;0.0\ &quot;個&quot;"/>
    <numFmt numFmtId="184" formatCode="#,##0.00_);[Red]\(#,##0.00\)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8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vertical="center"/>
    </xf>
    <xf numFmtId="0" fontId="4" fillId="0" borderId="0" xfId="0" applyFont="1" applyProtection="1">
      <alignment vertical="center"/>
    </xf>
    <xf numFmtId="0" fontId="0" fillId="0" borderId="0" xfId="0" applyBorder="1" applyProtection="1">
      <alignment vertical="center"/>
    </xf>
    <xf numFmtId="0" fontId="0" fillId="0" borderId="0" xfId="0" applyAlignment="1" applyProtection="1"/>
    <xf numFmtId="0" fontId="3" fillId="0" borderId="1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2" xfId="0" applyBorder="1" applyAlignment="1" applyProtection="1">
      <alignment vertical="center"/>
    </xf>
    <xf numFmtId="0" fontId="0" fillId="0" borderId="2" xfId="0" applyBorder="1" applyAlignment="1" applyProtection="1">
      <alignment horizontal="right" vertical="center"/>
    </xf>
    <xf numFmtId="0" fontId="0" fillId="0" borderId="14" xfId="0" applyBorder="1" applyProtection="1">
      <alignment vertical="center"/>
    </xf>
    <xf numFmtId="0" fontId="0" fillId="0" borderId="5" xfId="0" applyBorder="1" applyAlignment="1" applyProtection="1">
      <alignment horizontal="right" vertical="center"/>
    </xf>
    <xf numFmtId="0" fontId="0" fillId="0" borderId="9" xfId="0" applyBorder="1" applyProtection="1">
      <alignment vertical="center"/>
    </xf>
    <xf numFmtId="0" fontId="0" fillId="3" borderId="0" xfId="0" applyFill="1" applyProtection="1">
      <alignment vertical="center"/>
    </xf>
    <xf numFmtId="0" fontId="2" fillId="3" borderId="0" xfId="0" applyFont="1" applyFill="1" applyAlignment="1" applyProtection="1">
      <alignment vertical="center"/>
    </xf>
    <xf numFmtId="0" fontId="4" fillId="3" borderId="0" xfId="0" applyFont="1" applyFill="1" applyProtection="1">
      <alignment vertical="center"/>
    </xf>
    <xf numFmtId="0" fontId="0" fillId="3" borderId="0" xfId="0" applyFill="1" applyBorder="1" applyProtection="1">
      <alignment vertical="center"/>
    </xf>
    <xf numFmtId="0" fontId="8" fillId="3" borderId="4" xfId="0" applyFont="1" applyFill="1" applyBorder="1" applyAlignment="1" applyProtection="1"/>
    <xf numFmtId="0" fontId="6" fillId="3" borderId="0" xfId="0" applyFont="1" applyFill="1" applyAlignment="1" applyProtection="1">
      <alignment vertical="top"/>
    </xf>
    <xf numFmtId="0" fontId="3" fillId="0" borderId="1" xfId="0" applyFont="1" applyBorder="1" applyAlignment="1" applyProtection="1">
      <alignment horizontal="center" vertical="center"/>
    </xf>
    <xf numFmtId="0" fontId="0" fillId="3" borderId="0" xfId="0" applyFill="1" applyBorder="1" applyAlignment="1" applyProtection="1">
      <alignment horizontal="right" vertical="center"/>
    </xf>
    <xf numFmtId="0" fontId="0" fillId="3" borderId="6" xfId="0" applyFill="1" applyBorder="1" applyProtection="1">
      <alignment vertical="center"/>
    </xf>
    <xf numFmtId="0" fontId="3" fillId="0" borderId="1" xfId="0" applyFont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13" xfId="0" applyFont="1" applyBorder="1" applyAlignment="1" applyProtection="1">
      <alignment horizontal="left" vertical="center"/>
    </xf>
    <xf numFmtId="0" fontId="3" fillId="0" borderId="14" xfId="0" applyFont="1" applyBorder="1" applyAlignment="1" applyProtection="1">
      <alignment horizontal="left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left" vertical="center" wrapText="1"/>
    </xf>
    <xf numFmtId="0" fontId="3" fillId="3" borderId="4" xfId="0" applyFont="1" applyFill="1" applyBorder="1" applyAlignment="1" applyProtection="1">
      <alignment horizontal="left" vertical="center"/>
    </xf>
    <xf numFmtId="0" fontId="3" fillId="3" borderId="7" xfId="0" applyFont="1" applyFill="1" applyBorder="1" applyAlignment="1" applyProtection="1">
      <alignment horizontal="left" vertical="center"/>
    </xf>
    <xf numFmtId="0" fontId="3" fillId="3" borderId="12" xfId="0" applyFont="1" applyFill="1" applyBorder="1" applyAlignment="1" applyProtection="1">
      <alignment horizontal="left" vertical="center"/>
    </xf>
    <xf numFmtId="0" fontId="3" fillId="3" borderId="0" xfId="0" applyFont="1" applyFill="1" applyAlignment="1" applyProtection="1">
      <alignment horizontal="left" vertical="center"/>
    </xf>
    <xf numFmtId="0" fontId="3" fillId="3" borderId="8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10" xfId="0" applyFont="1" applyFill="1" applyBorder="1" applyAlignment="1" applyProtection="1">
      <alignment horizontal="center" vertical="center"/>
    </xf>
    <xf numFmtId="184" fontId="4" fillId="0" borderId="3" xfId="0" applyNumberFormat="1" applyFont="1" applyFill="1" applyBorder="1" applyAlignment="1" applyProtection="1">
      <alignment horizontal="center" vertical="center"/>
    </xf>
    <xf numFmtId="184" fontId="4" fillId="0" borderId="4" xfId="0" applyNumberFormat="1" applyFont="1" applyFill="1" applyBorder="1" applyAlignment="1" applyProtection="1">
      <alignment horizontal="center" vertical="center"/>
    </xf>
    <xf numFmtId="184" fontId="4" fillId="0" borderId="5" xfId="0" applyNumberFormat="1" applyFont="1" applyFill="1" applyBorder="1" applyAlignment="1" applyProtection="1">
      <alignment horizontal="center" vertical="center"/>
    </xf>
    <xf numFmtId="184" fontId="4" fillId="0" borderId="6" xfId="0" applyNumberFormat="1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180" fontId="4" fillId="3" borderId="4" xfId="0" applyNumberFormat="1" applyFont="1" applyFill="1" applyBorder="1" applyAlignment="1" applyProtection="1">
      <alignment horizontal="center" vertical="center"/>
    </xf>
    <xf numFmtId="180" fontId="4" fillId="3" borderId="6" xfId="0" applyNumberFormat="1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9" xfId="0" applyFont="1" applyFill="1" applyBorder="1" applyAlignment="1" applyProtection="1">
      <alignment horizontal="center" vertical="center"/>
    </xf>
    <xf numFmtId="184" fontId="4" fillId="2" borderId="3" xfId="0" applyNumberFormat="1" applyFont="1" applyFill="1" applyBorder="1" applyAlignment="1" applyProtection="1">
      <alignment horizontal="center" vertical="center"/>
      <protection locked="0"/>
    </xf>
    <xf numFmtId="184" fontId="4" fillId="2" borderId="4" xfId="0" applyNumberFormat="1" applyFont="1" applyFill="1" applyBorder="1" applyAlignment="1" applyProtection="1">
      <alignment horizontal="center" vertical="center"/>
      <protection locked="0"/>
    </xf>
    <xf numFmtId="184" fontId="4" fillId="2" borderId="5" xfId="0" applyNumberFormat="1" applyFont="1" applyFill="1" applyBorder="1" applyAlignment="1" applyProtection="1">
      <alignment horizontal="center" vertical="center"/>
      <protection locked="0"/>
    </xf>
    <xf numFmtId="184" fontId="4" fillId="2" borderId="6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179" fontId="4" fillId="3" borderId="12" xfId="0" applyNumberFormat="1" applyFont="1" applyFill="1" applyBorder="1" applyAlignment="1" applyProtection="1">
      <alignment horizontal="center" vertical="top"/>
    </xf>
    <xf numFmtId="179" fontId="4" fillId="3" borderId="0" xfId="0" applyNumberFormat="1" applyFont="1" applyFill="1" applyAlignment="1" applyProtection="1">
      <alignment horizontal="center" vertical="top"/>
    </xf>
    <xf numFmtId="179" fontId="4" fillId="3" borderId="8" xfId="0" applyNumberFormat="1" applyFont="1" applyFill="1" applyBorder="1" applyAlignment="1" applyProtection="1">
      <alignment horizontal="center" vertical="top"/>
    </xf>
    <xf numFmtId="0" fontId="3" fillId="3" borderId="12" xfId="0" applyFont="1" applyFill="1" applyBorder="1" applyAlignment="1" applyProtection="1">
      <alignment horizontal="left" wrapText="1"/>
    </xf>
    <xf numFmtId="0" fontId="3" fillId="3" borderId="0" xfId="0" applyFont="1" applyFill="1" applyAlignment="1" applyProtection="1">
      <alignment horizontal="left"/>
    </xf>
    <xf numFmtId="0" fontId="3" fillId="3" borderId="8" xfId="0" applyFont="1" applyFill="1" applyBorder="1" applyAlignment="1" applyProtection="1">
      <alignment horizontal="left"/>
    </xf>
    <xf numFmtId="0" fontId="3" fillId="3" borderId="12" xfId="0" applyFont="1" applyFill="1" applyBorder="1" applyAlignment="1" applyProtection="1">
      <alignment horizontal="left"/>
    </xf>
    <xf numFmtId="179" fontId="4" fillId="3" borderId="12" xfId="0" applyNumberFormat="1" applyFont="1" applyFill="1" applyBorder="1" applyAlignment="1" applyProtection="1">
      <alignment horizontal="center" vertical="center" wrapText="1"/>
    </xf>
    <xf numFmtId="179" fontId="4" fillId="3" borderId="0" xfId="0" applyNumberFormat="1" applyFont="1" applyFill="1" applyAlignment="1" applyProtection="1">
      <alignment horizontal="center" vertical="center"/>
    </xf>
    <xf numFmtId="179" fontId="4" fillId="3" borderId="8" xfId="0" applyNumberFormat="1" applyFont="1" applyFill="1" applyBorder="1" applyAlignment="1" applyProtection="1">
      <alignment horizontal="center" vertical="center"/>
    </xf>
    <xf numFmtId="179" fontId="4" fillId="3" borderId="12" xfId="0" applyNumberFormat="1" applyFont="1" applyFill="1" applyBorder="1" applyAlignment="1" applyProtection="1">
      <alignment horizontal="center" vertical="center"/>
    </xf>
    <xf numFmtId="179" fontId="4" fillId="3" borderId="5" xfId="0" applyNumberFormat="1" applyFont="1" applyFill="1" applyBorder="1" applyAlignment="1" applyProtection="1">
      <alignment horizontal="center" vertical="center"/>
    </xf>
    <xf numFmtId="179" fontId="4" fillId="3" borderId="6" xfId="0" applyNumberFormat="1" applyFont="1" applyFill="1" applyBorder="1" applyAlignment="1" applyProtection="1">
      <alignment horizontal="center" vertical="center"/>
    </xf>
    <xf numFmtId="179" fontId="4" fillId="3" borderId="9" xfId="0" applyNumberFormat="1" applyFont="1" applyFill="1" applyBorder="1" applyAlignment="1" applyProtection="1">
      <alignment horizontal="center" vertical="center"/>
    </xf>
    <xf numFmtId="183" fontId="4" fillId="3" borderId="11" xfId="0" applyNumberFormat="1" applyFont="1" applyFill="1" applyBorder="1" applyAlignment="1" applyProtection="1">
      <alignment horizontal="center" vertical="center"/>
    </xf>
    <xf numFmtId="183" fontId="4" fillId="3" borderId="1" xfId="0" applyNumberFormat="1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</xf>
    <xf numFmtId="180" fontId="4" fillId="3" borderId="0" xfId="0" applyNumberFormat="1" applyFont="1" applyFill="1" applyBorder="1" applyAlignment="1" applyProtection="1">
      <alignment horizontal="center" vertical="center"/>
    </xf>
    <xf numFmtId="0" fontId="7" fillId="3" borderId="0" xfId="0" applyFont="1" applyFill="1" applyAlignment="1" applyProtection="1">
      <alignment horizontal="left" vertical="top"/>
    </xf>
    <xf numFmtId="0" fontId="7" fillId="3" borderId="4" xfId="0" applyFont="1" applyFill="1" applyBorder="1" applyAlignment="1" applyProtection="1">
      <alignment horizontal="left"/>
    </xf>
    <xf numFmtId="0" fontId="7" fillId="3" borderId="0" xfId="0" applyFont="1" applyFill="1" applyBorder="1" applyAlignment="1" applyProtection="1">
      <alignment horizontal="left" vertical="center"/>
    </xf>
    <xf numFmtId="181" fontId="4" fillId="2" borderId="4" xfId="0" applyNumberFormat="1" applyFont="1" applyFill="1" applyBorder="1" applyAlignment="1" applyProtection="1">
      <alignment horizontal="right" vertical="center"/>
      <protection locked="0"/>
    </xf>
    <xf numFmtId="181" fontId="4" fillId="2" borderId="7" xfId="0" applyNumberFormat="1" applyFont="1" applyFill="1" applyBorder="1" applyAlignment="1" applyProtection="1">
      <alignment horizontal="right" vertical="center"/>
      <protection locked="0"/>
    </xf>
    <xf numFmtId="181" fontId="4" fillId="2" borderId="6" xfId="0" applyNumberFormat="1" applyFont="1" applyFill="1" applyBorder="1" applyAlignment="1" applyProtection="1">
      <alignment horizontal="right" vertical="center"/>
      <protection locked="0"/>
    </xf>
    <xf numFmtId="181" fontId="4" fillId="2" borderId="9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horizontal="left" vertical="center"/>
    </xf>
    <xf numFmtId="182" fontId="4" fillId="2" borderId="3" xfId="0" applyNumberFormat="1" applyFont="1" applyFill="1" applyBorder="1" applyAlignment="1" applyProtection="1">
      <alignment horizontal="right" vertical="center"/>
      <protection locked="0"/>
    </xf>
    <xf numFmtId="182" fontId="4" fillId="2" borderId="4" xfId="0" applyNumberFormat="1" applyFont="1" applyFill="1" applyBorder="1" applyAlignment="1" applyProtection="1">
      <alignment horizontal="right" vertical="center"/>
      <protection locked="0"/>
    </xf>
    <xf numFmtId="182" fontId="4" fillId="2" borderId="7" xfId="0" applyNumberFormat="1" applyFont="1" applyFill="1" applyBorder="1" applyAlignment="1" applyProtection="1">
      <alignment horizontal="right" vertical="center"/>
      <protection locked="0"/>
    </xf>
    <xf numFmtId="182" fontId="4" fillId="2" borderId="5" xfId="0" applyNumberFormat="1" applyFont="1" applyFill="1" applyBorder="1" applyAlignment="1" applyProtection="1">
      <alignment horizontal="right" vertical="center"/>
      <protection locked="0"/>
    </xf>
    <xf numFmtId="182" fontId="4" fillId="2" borderId="6" xfId="0" applyNumberFormat="1" applyFont="1" applyFill="1" applyBorder="1" applyAlignment="1" applyProtection="1">
      <alignment horizontal="right" vertical="center"/>
      <protection locked="0"/>
    </xf>
    <xf numFmtId="182" fontId="4" fillId="2" borderId="9" xfId="0" applyNumberFormat="1" applyFont="1" applyFill="1" applyBorder="1" applyAlignment="1" applyProtection="1">
      <alignment horizontal="right" vertical="center"/>
      <protection locked="0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182" fontId="4" fillId="2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</xf>
    <xf numFmtId="176" fontId="4" fillId="2" borderId="4" xfId="0" applyNumberFormat="1" applyFont="1" applyFill="1" applyBorder="1" applyAlignment="1" applyProtection="1">
      <alignment horizontal="center" vertical="center"/>
      <protection locked="0"/>
    </xf>
    <xf numFmtId="176" fontId="4" fillId="2" borderId="6" xfId="0" applyNumberFormat="1" applyFont="1" applyFill="1" applyBorder="1" applyAlignment="1" applyProtection="1">
      <alignment horizontal="center" vertical="center"/>
      <protection locked="0"/>
    </xf>
    <xf numFmtId="178" fontId="4" fillId="0" borderId="1" xfId="0" applyNumberFormat="1" applyFont="1" applyBorder="1" applyAlignment="1" applyProtection="1">
      <alignment horizontal="center" vertical="center"/>
    </xf>
    <xf numFmtId="177" fontId="4" fillId="3" borderId="1" xfId="0" applyNumberFormat="1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181" fontId="4" fillId="2" borderId="14" xfId="0" applyNumberFormat="1" applyFont="1" applyFill="1" applyBorder="1" applyAlignment="1" applyProtection="1">
      <alignment horizontal="right" vertical="center"/>
      <protection locked="0"/>
    </xf>
    <xf numFmtId="181" fontId="4" fillId="2" borderId="1" xfId="0" applyNumberFormat="1" applyFont="1" applyFill="1" applyBorder="1" applyAlignment="1" applyProtection="1">
      <alignment horizontal="right" vertical="center"/>
      <protection locked="0"/>
    </xf>
    <xf numFmtId="181" fontId="4" fillId="2" borderId="3" xfId="0" applyNumberFormat="1" applyFont="1" applyFill="1" applyBorder="1" applyAlignment="1" applyProtection="1">
      <alignment horizontal="center" vertical="center"/>
      <protection locked="0"/>
    </xf>
    <xf numFmtId="181" fontId="4" fillId="2" borderId="4" xfId="0" applyNumberFormat="1" applyFont="1" applyFill="1" applyBorder="1" applyAlignment="1" applyProtection="1">
      <alignment horizontal="center" vertical="center"/>
      <protection locked="0"/>
    </xf>
    <xf numFmtId="181" fontId="4" fillId="2" borderId="5" xfId="0" applyNumberFormat="1" applyFont="1" applyFill="1" applyBorder="1" applyAlignment="1" applyProtection="1">
      <alignment horizontal="center" vertical="center"/>
      <protection locked="0"/>
    </xf>
    <xf numFmtId="181" fontId="4" fillId="2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52917</xdr:colOff>
      <xdr:row>0</xdr:row>
      <xdr:rowOff>84666</xdr:rowOff>
    </xdr:from>
    <xdr:to>
      <xdr:col>29</xdr:col>
      <xdr:colOff>606427</xdr:colOff>
      <xdr:row>1</xdr:row>
      <xdr:rowOff>179915</xdr:rowOff>
    </xdr:to>
    <xdr:sp macro="" textlink="">
      <xdr:nvSpPr>
        <xdr:cNvPr id="7" name="テキスト ボックス 6"/>
        <xdr:cNvSpPr txBox="1"/>
      </xdr:nvSpPr>
      <xdr:spPr>
        <a:xfrm>
          <a:off x="5291667" y="84666"/>
          <a:ext cx="4056593" cy="444499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600" b="1">
              <a:solidFill>
                <a:srgbClr val="0070C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(</a:t>
          </a:r>
          <a:r>
            <a:rPr kumimoji="1" lang="ja-JP" altLang="en-US" sz="1600" b="1">
              <a:solidFill>
                <a:srgbClr val="0070C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注</a:t>
          </a:r>
          <a:r>
            <a:rPr kumimoji="1" lang="en-US" altLang="ja-JP" sz="1600" b="1">
              <a:solidFill>
                <a:srgbClr val="0070C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)</a:t>
          </a:r>
          <a:r>
            <a:rPr kumimoji="1" lang="ja-JP" altLang="en-US" sz="1600" b="1">
              <a:solidFill>
                <a:srgbClr val="0070C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青色の部分のみ入力してください！</a:t>
          </a:r>
        </a:p>
      </xdr:txBody>
    </xdr:sp>
    <xdr:clientData/>
  </xdr:twoCellAnchor>
  <xdr:twoCellAnchor>
    <xdr:from>
      <xdr:col>20</xdr:col>
      <xdr:colOff>127000</xdr:colOff>
      <xdr:row>2</xdr:row>
      <xdr:rowOff>6351</xdr:rowOff>
    </xdr:from>
    <xdr:to>
      <xdr:col>29</xdr:col>
      <xdr:colOff>306917</xdr:colOff>
      <xdr:row>6</xdr:row>
      <xdr:rowOff>127000</xdr:rowOff>
    </xdr:to>
    <xdr:sp macro="" textlink="">
      <xdr:nvSpPr>
        <xdr:cNvPr id="8" name="線吹き出し 2 (枠付き) 7"/>
        <xdr:cNvSpPr/>
      </xdr:nvSpPr>
      <xdr:spPr>
        <a:xfrm>
          <a:off x="6191250" y="768351"/>
          <a:ext cx="2857500" cy="935566"/>
        </a:xfrm>
        <a:prstGeom prst="borderCallout2">
          <a:avLst>
            <a:gd name="adj1" fmla="val 44985"/>
            <a:gd name="adj2" fmla="val -786"/>
            <a:gd name="adj3" fmla="val 44985"/>
            <a:gd name="adj4" fmla="val -12422"/>
            <a:gd name="adj5" fmla="val 34526"/>
            <a:gd name="adj6" fmla="val -23499"/>
          </a:avLst>
        </a:prstGeom>
        <a:solidFill>
          <a:schemeClr val="bg1"/>
        </a:solidFill>
        <a:ln>
          <a:solidFill>
            <a:srgbClr val="0070C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ポリ容器の場合は、</a:t>
          </a:r>
          <a:r>
            <a: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15kg</a:t>
          </a:r>
        </a:p>
        <a:p>
          <a:pPr algn="l"/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反転コンテナの場合は、</a:t>
          </a:r>
          <a:r>
            <a: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175kg</a:t>
          </a:r>
          <a:endParaRPr kumimoji="1" lang="ja-JP" altLang="en-US" sz="11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>
    <xdr:from>
      <xdr:col>0</xdr:col>
      <xdr:colOff>719667</xdr:colOff>
      <xdr:row>2</xdr:row>
      <xdr:rowOff>5292</xdr:rowOff>
    </xdr:from>
    <xdr:to>
      <xdr:col>7</xdr:col>
      <xdr:colOff>84666</xdr:colOff>
      <xdr:row>2</xdr:row>
      <xdr:rowOff>222250</xdr:rowOff>
    </xdr:to>
    <xdr:sp macro="" textlink="">
      <xdr:nvSpPr>
        <xdr:cNvPr id="9" name="線吹き出し 2 (枠付き) 8"/>
        <xdr:cNvSpPr/>
      </xdr:nvSpPr>
      <xdr:spPr>
        <a:xfrm>
          <a:off x="719667" y="534459"/>
          <a:ext cx="2571749" cy="216958"/>
        </a:xfrm>
        <a:prstGeom prst="borderCallout2">
          <a:avLst>
            <a:gd name="adj1" fmla="val 18750"/>
            <a:gd name="adj2" fmla="val -561"/>
            <a:gd name="adj3" fmla="val 18750"/>
            <a:gd name="adj4" fmla="val -6707"/>
            <a:gd name="adj5" fmla="val 174224"/>
            <a:gd name="adj6" fmla="val -12284"/>
          </a:avLst>
        </a:prstGeom>
        <a:ln>
          <a:solidFill>
            <a:srgbClr val="0070C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用途をリストから選択してください。</a:t>
          </a:r>
        </a:p>
      </xdr:txBody>
    </xdr:sp>
    <xdr:clientData/>
  </xdr:twoCellAnchor>
  <xdr:twoCellAnchor>
    <xdr:from>
      <xdr:col>0</xdr:col>
      <xdr:colOff>21166</xdr:colOff>
      <xdr:row>21</xdr:row>
      <xdr:rowOff>148167</xdr:rowOff>
    </xdr:from>
    <xdr:to>
      <xdr:col>13</xdr:col>
      <xdr:colOff>264582</xdr:colOff>
      <xdr:row>23</xdr:row>
      <xdr:rowOff>95250</xdr:rowOff>
    </xdr:to>
    <xdr:sp macro="" textlink="">
      <xdr:nvSpPr>
        <xdr:cNvPr id="12" name="線吹き出し 2 (枠付き) 11"/>
        <xdr:cNvSpPr/>
      </xdr:nvSpPr>
      <xdr:spPr>
        <a:xfrm>
          <a:off x="21166" y="4169834"/>
          <a:ext cx="4847166" cy="285749"/>
        </a:xfrm>
        <a:prstGeom prst="borderCallout2">
          <a:avLst>
            <a:gd name="adj1" fmla="val 102275"/>
            <a:gd name="adj2" fmla="val 60409"/>
            <a:gd name="adj3" fmla="val 96927"/>
            <a:gd name="adj4" fmla="val 60298"/>
            <a:gd name="adj5" fmla="val 179715"/>
            <a:gd name="adj6" fmla="val 59275"/>
          </a:avLst>
        </a:prstGeom>
        <a:ln>
          <a:solidFill>
            <a:srgbClr val="0070C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 anchorCtr="0"/>
        <a:lstStyle/>
        <a:p>
          <a:pPr algn="l"/>
          <a:r>
            <a:rPr kumimoji="1" lang="ja-JP" altLang="en-US" sz="105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再利用対象物保管場所を含む場合は、▼プルダウンより選択してください。</a:t>
          </a:r>
        </a:p>
      </xdr:txBody>
    </xdr:sp>
    <xdr:clientData/>
  </xdr:twoCellAnchor>
  <xdr:twoCellAnchor>
    <xdr:from>
      <xdr:col>17</xdr:col>
      <xdr:colOff>137583</xdr:colOff>
      <xdr:row>8</xdr:row>
      <xdr:rowOff>47625</xdr:rowOff>
    </xdr:from>
    <xdr:to>
      <xdr:col>29</xdr:col>
      <xdr:colOff>624417</xdr:colOff>
      <xdr:row>12</xdr:row>
      <xdr:rowOff>21166</xdr:rowOff>
    </xdr:to>
    <xdr:sp macro="" textlink="">
      <xdr:nvSpPr>
        <xdr:cNvPr id="13" name="線吹き出し 2 (枠付き) 12"/>
        <xdr:cNvSpPr/>
      </xdr:nvSpPr>
      <xdr:spPr>
        <a:xfrm>
          <a:off x="5683250" y="1963208"/>
          <a:ext cx="3683000" cy="714375"/>
        </a:xfrm>
        <a:prstGeom prst="borderCallout2">
          <a:avLst>
            <a:gd name="adj1" fmla="val -16742"/>
            <a:gd name="adj2" fmla="val -22537"/>
            <a:gd name="adj3" fmla="val 71026"/>
            <a:gd name="adj4" fmla="val -6026"/>
            <a:gd name="adj5" fmla="val 62103"/>
            <a:gd name="adj6" fmla="val 292"/>
          </a:avLst>
        </a:prstGeom>
        <a:ln>
          <a:solidFill>
            <a:srgbClr val="0070C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予定する業者の収集間隔により記入。不明の場合は、</a:t>
          </a:r>
          <a:r>
            <a: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[</a:t>
          </a: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可燃</a:t>
          </a:r>
          <a:r>
            <a: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3</a:t>
          </a: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日・不燃</a:t>
          </a:r>
          <a:r>
            <a: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6</a:t>
          </a: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日</a:t>
          </a:r>
          <a:r>
            <a: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]</a:t>
          </a: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とする。</a:t>
          </a:r>
          <a:endParaRPr kumimoji="1" lang="en-US" altLang="ja-JP" sz="11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endParaRPr kumimoji="1" lang="ja-JP" altLang="en-US" sz="11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>
    <xdr:from>
      <xdr:col>0</xdr:col>
      <xdr:colOff>550333</xdr:colOff>
      <xdr:row>32</xdr:row>
      <xdr:rowOff>10584</xdr:rowOff>
    </xdr:from>
    <xdr:to>
      <xdr:col>11</xdr:col>
      <xdr:colOff>455083</xdr:colOff>
      <xdr:row>37</xdr:row>
      <xdr:rowOff>148167</xdr:rowOff>
    </xdr:to>
    <xdr:sp macro="" textlink="">
      <xdr:nvSpPr>
        <xdr:cNvPr id="10" name="線吹き出し 2 (枠付き) 9"/>
        <xdr:cNvSpPr/>
      </xdr:nvSpPr>
      <xdr:spPr>
        <a:xfrm>
          <a:off x="550333" y="6106584"/>
          <a:ext cx="3905250" cy="941916"/>
        </a:xfrm>
        <a:prstGeom prst="borderCallout2">
          <a:avLst>
            <a:gd name="adj1" fmla="val 2534"/>
            <a:gd name="adj2" fmla="val 92714"/>
            <a:gd name="adj3" fmla="val -15477"/>
            <a:gd name="adj4" fmla="val 97644"/>
            <a:gd name="adj5" fmla="val -54948"/>
            <a:gd name="adj6" fmla="val 102244"/>
          </a:avLst>
        </a:prstGeom>
        <a:ln>
          <a:solidFill>
            <a:srgbClr val="0070C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11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>
    <xdr:from>
      <xdr:col>14</xdr:col>
      <xdr:colOff>84666</xdr:colOff>
      <xdr:row>31</xdr:row>
      <xdr:rowOff>169332</xdr:rowOff>
    </xdr:from>
    <xdr:to>
      <xdr:col>29</xdr:col>
      <xdr:colOff>624417</xdr:colOff>
      <xdr:row>37</xdr:row>
      <xdr:rowOff>126999</xdr:rowOff>
    </xdr:to>
    <xdr:sp macro="" textlink="">
      <xdr:nvSpPr>
        <xdr:cNvPr id="14" name="線吹き出し 2 (枠付き) 13"/>
        <xdr:cNvSpPr/>
      </xdr:nvSpPr>
      <xdr:spPr>
        <a:xfrm>
          <a:off x="4984749" y="6095999"/>
          <a:ext cx="4381501" cy="931333"/>
        </a:xfrm>
        <a:prstGeom prst="borderCallout2">
          <a:avLst>
            <a:gd name="adj1" fmla="val 1183"/>
            <a:gd name="adj2" fmla="val 20784"/>
            <a:gd name="adj3" fmla="val -38450"/>
            <a:gd name="adj4" fmla="val 22498"/>
            <a:gd name="adj5" fmla="val -49697"/>
            <a:gd name="adj6" fmla="val 24844"/>
          </a:avLst>
        </a:prstGeom>
        <a:ln>
          <a:solidFill>
            <a:srgbClr val="0070C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11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>
    <xdr:from>
      <xdr:col>14</xdr:col>
      <xdr:colOff>116417</xdr:colOff>
      <xdr:row>32</xdr:row>
      <xdr:rowOff>148167</xdr:rowOff>
    </xdr:from>
    <xdr:to>
      <xdr:col>29</xdr:col>
      <xdr:colOff>518584</xdr:colOff>
      <xdr:row>37</xdr:row>
      <xdr:rowOff>127000</xdr:rowOff>
    </xdr:to>
    <xdr:sp macro="" textlink="">
      <xdr:nvSpPr>
        <xdr:cNvPr id="3" name="テキスト ボックス 2"/>
        <xdr:cNvSpPr txBox="1"/>
      </xdr:nvSpPr>
      <xdr:spPr>
        <a:xfrm>
          <a:off x="5016500" y="6244167"/>
          <a:ext cx="4243917" cy="78316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合計は、実際の廃棄物保管場所の内法の面積（再利用対象物保管場所が同室の場合は、再利用対象物保管場所も含む）。</a:t>
          </a:r>
        </a:p>
      </xdr:txBody>
    </xdr:sp>
    <xdr:clientData/>
  </xdr:twoCellAnchor>
  <xdr:twoCellAnchor>
    <xdr:from>
      <xdr:col>0</xdr:col>
      <xdr:colOff>560916</xdr:colOff>
      <xdr:row>32</xdr:row>
      <xdr:rowOff>105833</xdr:rowOff>
    </xdr:from>
    <xdr:to>
      <xdr:col>11</xdr:col>
      <xdr:colOff>264583</xdr:colOff>
      <xdr:row>37</xdr:row>
      <xdr:rowOff>126999</xdr:rowOff>
    </xdr:to>
    <xdr:sp macro="" textlink="">
      <xdr:nvSpPr>
        <xdr:cNvPr id="15" name="テキスト ボックス 14"/>
        <xdr:cNvSpPr txBox="1"/>
      </xdr:nvSpPr>
      <xdr:spPr>
        <a:xfrm>
          <a:off x="560916" y="6201833"/>
          <a:ext cx="3704167" cy="8254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３作業場必要面積は、合計から「１容器保管必要面積」と「２洗浄廃水設備面積」を除いた面積。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E75"/>
  <sheetViews>
    <sheetView tabSelected="1" view="pageLayout" zoomScale="90" zoomScaleNormal="100" zoomScaleSheetLayoutView="130" zoomScalePageLayoutView="90" workbookViewId="0">
      <selection activeCell="A3" sqref="A3:A6"/>
    </sheetView>
  </sheetViews>
  <sheetFormatPr defaultRowHeight="13.5" x14ac:dyDescent="0.15"/>
  <cols>
    <col min="1" max="1" width="13" style="1" customWidth="1"/>
    <col min="2" max="2" width="8.25" style="1" customWidth="1"/>
    <col min="3" max="3" width="7.5" style="1" customWidth="1"/>
    <col min="4" max="4" width="8.875" style="1" customWidth="1"/>
    <col min="5" max="5" width="3.75" style="1" customWidth="1"/>
    <col min="6" max="6" width="2.5" style="1" customWidth="1"/>
    <col min="7" max="7" width="1.75" style="1" customWidth="1"/>
    <col min="8" max="8" width="4.125" style="1" customWidth="1"/>
    <col min="9" max="9" width="2" style="1" customWidth="1"/>
    <col min="10" max="10" width="3.125" style="1" customWidth="1"/>
    <col min="11" max="11" width="1.875" style="1" customWidth="1"/>
    <col min="12" max="12" width="6.75" style="1" customWidth="1"/>
    <col min="13" max="13" width="1.75" style="1" customWidth="1"/>
    <col min="14" max="14" width="4.25" style="1" customWidth="1"/>
    <col min="15" max="15" width="2.75" style="1" customWidth="1"/>
    <col min="16" max="16" width="2.125" style="1" customWidth="1"/>
    <col min="17" max="17" width="4.375" style="1" customWidth="1"/>
    <col min="18" max="19" width="2.75" style="1" customWidth="1"/>
    <col min="20" max="20" width="1.875" style="1" customWidth="1"/>
    <col min="21" max="21" width="4.125" style="1" customWidth="1"/>
    <col min="22" max="22" width="3.5" style="1" customWidth="1"/>
    <col min="23" max="23" width="2.75" style="1" customWidth="1"/>
    <col min="24" max="24" width="9.125" style="1" customWidth="1"/>
    <col min="25" max="25" width="3.125" style="1" customWidth="1"/>
    <col min="26" max="26" width="3" style="1" customWidth="1"/>
    <col min="27" max="27" width="3.25" style="1" customWidth="1"/>
    <col min="28" max="28" width="4.125" style="1" customWidth="1"/>
    <col min="29" max="29" width="5.25" style="1" customWidth="1"/>
    <col min="30" max="30" width="12.625" style="1" customWidth="1"/>
    <col min="31" max="16384" width="9" style="1"/>
  </cols>
  <sheetData>
    <row r="1" spans="1:30" ht="38.25" customHeight="1" x14ac:dyDescent="0.15">
      <c r="A1" s="27" t="s">
        <v>74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4"/>
    </row>
    <row r="2" spans="1:30" ht="27.75" customHeight="1" x14ac:dyDescent="0.15">
      <c r="A2" s="6" t="s">
        <v>0</v>
      </c>
      <c r="B2" s="28" t="s">
        <v>1</v>
      </c>
      <c r="C2" s="29"/>
      <c r="D2" s="30" t="s">
        <v>42</v>
      </c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2"/>
      <c r="X2" s="28" t="s">
        <v>9</v>
      </c>
      <c r="Y2" s="33"/>
      <c r="Z2" s="29"/>
      <c r="AA2" s="34" t="s">
        <v>10</v>
      </c>
      <c r="AB2" s="34"/>
      <c r="AC2" s="34"/>
      <c r="AD2" s="23" t="s">
        <v>11</v>
      </c>
    </row>
    <row r="3" spans="1:30" ht="13.5" customHeight="1" x14ac:dyDescent="0.15">
      <c r="A3" s="60"/>
      <c r="B3" s="34" t="s">
        <v>45</v>
      </c>
      <c r="C3" s="34"/>
      <c r="D3" s="56"/>
      <c r="E3" s="57"/>
      <c r="F3" s="61" t="s">
        <v>23</v>
      </c>
      <c r="G3" s="48" t="s">
        <v>4</v>
      </c>
      <c r="H3" s="48" t="str">
        <f>IF(A3="","",VLOOKUP(A3,' 参照 '!E4:F12,2,))</f>
        <v/>
      </c>
      <c r="I3" s="48"/>
      <c r="J3" s="48" t="s">
        <v>5</v>
      </c>
      <c r="K3" s="48" t="s">
        <v>4</v>
      </c>
      <c r="L3" s="48">
        <v>0.75</v>
      </c>
      <c r="M3" s="48" t="s">
        <v>4</v>
      </c>
      <c r="N3" s="50"/>
      <c r="O3" s="48" t="s">
        <v>6</v>
      </c>
      <c r="P3" s="48" t="s">
        <v>12</v>
      </c>
      <c r="Q3" s="50"/>
      <c r="R3" s="50"/>
      <c r="S3" s="48" t="s">
        <v>5</v>
      </c>
      <c r="T3" s="48" t="s">
        <v>22</v>
      </c>
      <c r="U3" s="52" t="str">
        <f>IF(OR(A3="",D3="",N3="",Q3=""),"",ROUND(D3*H3*L3*N3/Q3,1))</f>
        <v/>
      </c>
      <c r="V3" s="52"/>
      <c r="W3" s="54" t="s">
        <v>7</v>
      </c>
      <c r="X3" s="35" t="s">
        <v>53</v>
      </c>
      <c r="Y3" s="36"/>
      <c r="Z3" s="37"/>
      <c r="AA3" s="41" t="s">
        <v>47</v>
      </c>
      <c r="AB3" s="42"/>
      <c r="AC3" s="42"/>
      <c r="AD3" s="112" t="str">
        <f>IF(U3="","",IF(X11+X17&gt;ROUNDDOWN(SUM(U3:V22)*1.4,0),(X11+X17),ROUNDDOWN(SUM(U3:V22)*1.4,0)))</f>
        <v/>
      </c>
    </row>
    <row r="4" spans="1:30" ht="18" customHeight="1" x14ac:dyDescent="0.15">
      <c r="A4" s="60"/>
      <c r="B4" s="34"/>
      <c r="C4" s="34"/>
      <c r="D4" s="58"/>
      <c r="E4" s="59"/>
      <c r="F4" s="62"/>
      <c r="G4" s="49"/>
      <c r="H4" s="49"/>
      <c r="I4" s="49"/>
      <c r="J4" s="49"/>
      <c r="K4" s="49"/>
      <c r="L4" s="49"/>
      <c r="M4" s="49"/>
      <c r="N4" s="51"/>
      <c r="O4" s="49"/>
      <c r="P4" s="49"/>
      <c r="Q4" s="51"/>
      <c r="R4" s="51"/>
      <c r="S4" s="49"/>
      <c r="T4" s="49"/>
      <c r="U4" s="53"/>
      <c r="V4" s="53"/>
      <c r="W4" s="55"/>
      <c r="X4" s="38"/>
      <c r="Y4" s="39"/>
      <c r="Z4" s="40"/>
      <c r="AA4" s="42"/>
      <c r="AB4" s="42"/>
      <c r="AC4" s="42"/>
      <c r="AD4" s="112"/>
    </row>
    <row r="5" spans="1:30" s="3" customFormat="1" ht="17.25" customHeight="1" x14ac:dyDescent="0.15">
      <c r="A5" s="60"/>
      <c r="B5" s="34" t="s">
        <v>46</v>
      </c>
      <c r="C5" s="34"/>
      <c r="D5" s="44" t="str">
        <f>IF(""=D3,"",D3)</f>
        <v/>
      </c>
      <c r="E5" s="45"/>
      <c r="F5" s="48" t="str">
        <f>F3</f>
        <v>㎡</v>
      </c>
      <c r="G5" s="48" t="s">
        <v>4</v>
      </c>
      <c r="H5" s="48" t="str">
        <f>IF(ISBLANK(H3),"",H3)</f>
        <v/>
      </c>
      <c r="I5" s="48"/>
      <c r="J5" s="48" t="s">
        <v>5</v>
      </c>
      <c r="K5" s="48" t="s">
        <v>4</v>
      </c>
      <c r="L5" s="48">
        <v>0.25</v>
      </c>
      <c r="M5" s="48" t="s">
        <v>4</v>
      </c>
      <c r="N5" s="50"/>
      <c r="O5" s="48" t="s">
        <v>6</v>
      </c>
      <c r="P5" s="48" t="s">
        <v>12</v>
      </c>
      <c r="Q5" s="50"/>
      <c r="R5" s="50"/>
      <c r="S5" s="48" t="s">
        <v>5</v>
      </c>
      <c r="T5" s="48" t="s">
        <v>22</v>
      </c>
      <c r="U5" s="52" t="str">
        <f>IF(OR(A3="",D5="",Q5=""),"",ROUND(D5*H5*L5*N5/Q5,1))</f>
        <v/>
      </c>
      <c r="V5" s="52"/>
      <c r="W5" s="54" t="s">
        <v>8</v>
      </c>
      <c r="X5" s="38"/>
      <c r="Y5" s="39"/>
      <c r="Z5" s="40"/>
      <c r="AA5" s="42"/>
      <c r="AB5" s="42"/>
      <c r="AC5" s="42"/>
      <c r="AD5" s="112"/>
    </row>
    <row r="6" spans="1:30" s="3" customFormat="1" ht="13.5" customHeight="1" x14ac:dyDescent="0.15">
      <c r="A6" s="60"/>
      <c r="B6" s="34"/>
      <c r="C6" s="34"/>
      <c r="D6" s="46"/>
      <c r="E6" s="47"/>
      <c r="F6" s="49"/>
      <c r="G6" s="49"/>
      <c r="H6" s="49"/>
      <c r="I6" s="49"/>
      <c r="J6" s="49"/>
      <c r="K6" s="49"/>
      <c r="L6" s="49"/>
      <c r="M6" s="49"/>
      <c r="N6" s="51"/>
      <c r="O6" s="49"/>
      <c r="P6" s="49"/>
      <c r="Q6" s="51"/>
      <c r="R6" s="51"/>
      <c r="S6" s="49"/>
      <c r="T6" s="49"/>
      <c r="U6" s="53"/>
      <c r="V6" s="53"/>
      <c r="W6" s="55"/>
      <c r="X6" s="38"/>
      <c r="Y6" s="39"/>
      <c r="Z6" s="40"/>
      <c r="AA6" s="42"/>
      <c r="AB6" s="42"/>
      <c r="AC6" s="42"/>
      <c r="AD6" s="112"/>
    </row>
    <row r="7" spans="1:30" s="3" customFormat="1" x14ac:dyDescent="0.15">
      <c r="A7" s="60"/>
      <c r="B7" s="34" t="s">
        <v>45</v>
      </c>
      <c r="C7" s="34"/>
      <c r="D7" s="56"/>
      <c r="E7" s="57"/>
      <c r="F7" s="61" t="s">
        <v>36</v>
      </c>
      <c r="G7" s="48" t="s">
        <v>4</v>
      </c>
      <c r="H7" s="48" t="str">
        <f>IF(A7="","",VLOOKUP(A7,' 参照 '!E4:F12,2,))</f>
        <v/>
      </c>
      <c r="I7" s="48"/>
      <c r="J7" s="48" t="s">
        <v>5</v>
      </c>
      <c r="K7" s="48" t="s">
        <v>4</v>
      </c>
      <c r="L7" s="48">
        <v>0.75</v>
      </c>
      <c r="M7" s="48" t="s">
        <v>4</v>
      </c>
      <c r="N7" s="50"/>
      <c r="O7" s="48" t="s">
        <v>6</v>
      </c>
      <c r="P7" s="48" t="s">
        <v>12</v>
      </c>
      <c r="Q7" s="50"/>
      <c r="R7" s="50"/>
      <c r="S7" s="48" t="s">
        <v>5</v>
      </c>
      <c r="T7" s="48" t="s">
        <v>22</v>
      </c>
      <c r="U7" s="52" t="str">
        <f>IF(OR(A7="",D7="",Q7=""),"",ROUND(D7*H7*L7*N7/Q7,1))</f>
        <v/>
      </c>
      <c r="V7" s="52"/>
      <c r="W7" s="54" t="s">
        <v>13</v>
      </c>
      <c r="X7" s="38"/>
      <c r="Y7" s="39"/>
      <c r="Z7" s="40"/>
      <c r="AA7" s="42"/>
      <c r="AB7" s="42"/>
      <c r="AC7" s="42"/>
      <c r="AD7" s="112"/>
    </row>
    <row r="8" spans="1:30" s="3" customFormat="1" x14ac:dyDescent="0.15">
      <c r="A8" s="60"/>
      <c r="B8" s="34"/>
      <c r="C8" s="34"/>
      <c r="D8" s="58"/>
      <c r="E8" s="59"/>
      <c r="F8" s="62"/>
      <c r="G8" s="49"/>
      <c r="H8" s="49"/>
      <c r="I8" s="49"/>
      <c r="J8" s="49"/>
      <c r="K8" s="49"/>
      <c r="L8" s="49"/>
      <c r="M8" s="49"/>
      <c r="N8" s="51"/>
      <c r="O8" s="49"/>
      <c r="P8" s="49"/>
      <c r="Q8" s="51"/>
      <c r="R8" s="51"/>
      <c r="S8" s="49"/>
      <c r="T8" s="49"/>
      <c r="U8" s="53"/>
      <c r="V8" s="53"/>
      <c r="W8" s="55"/>
      <c r="X8" s="38"/>
      <c r="Y8" s="39"/>
      <c r="Z8" s="40"/>
      <c r="AA8" s="42"/>
      <c r="AB8" s="42"/>
      <c r="AC8" s="42"/>
      <c r="AD8" s="112"/>
    </row>
    <row r="9" spans="1:30" s="3" customFormat="1" x14ac:dyDescent="0.15">
      <c r="A9" s="60"/>
      <c r="B9" s="34" t="s">
        <v>46</v>
      </c>
      <c r="C9" s="34"/>
      <c r="D9" s="44" t="str">
        <f>IF(""=D7,"",D7)</f>
        <v/>
      </c>
      <c r="E9" s="45"/>
      <c r="F9" s="48" t="str">
        <f>F7</f>
        <v>㎡</v>
      </c>
      <c r="G9" s="48" t="s">
        <v>4</v>
      </c>
      <c r="H9" s="48" t="str">
        <f>IF(ISBLANK(H7),"",H7)</f>
        <v/>
      </c>
      <c r="I9" s="48"/>
      <c r="J9" s="48" t="s">
        <v>5</v>
      </c>
      <c r="K9" s="48" t="s">
        <v>4</v>
      </c>
      <c r="L9" s="48">
        <v>0.25</v>
      </c>
      <c r="M9" s="48" t="s">
        <v>4</v>
      </c>
      <c r="N9" s="50"/>
      <c r="O9" s="48" t="s">
        <v>6</v>
      </c>
      <c r="P9" s="48" t="s">
        <v>12</v>
      </c>
      <c r="Q9" s="50"/>
      <c r="R9" s="50"/>
      <c r="S9" s="48" t="s">
        <v>5</v>
      </c>
      <c r="T9" s="48" t="s">
        <v>22</v>
      </c>
      <c r="U9" s="52" t="str">
        <f>IF(OR(A7="",D9="",Q9=""),"",ROUND(D9*H9*L9*N9/Q9,1))</f>
        <v/>
      </c>
      <c r="V9" s="52"/>
      <c r="W9" s="54" t="s">
        <v>14</v>
      </c>
      <c r="X9" s="38"/>
      <c r="Y9" s="39"/>
      <c r="Z9" s="40"/>
      <c r="AA9" s="42"/>
      <c r="AB9" s="42"/>
      <c r="AC9" s="42"/>
      <c r="AD9" s="112"/>
    </row>
    <row r="10" spans="1:30" x14ac:dyDescent="0.15">
      <c r="A10" s="60"/>
      <c r="B10" s="34"/>
      <c r="C10" s="34"/>
      <c r="D10" s="46"/>
      <c r="E10" s="47"/>
      <c r="F10" s="49"/>
      <c r="G10" s="49"/>
      <c r="H10" s="49"/>
      <c r="I10" s="49"/>
      <c r="J10" s="49"/>
      <c r="K10" s="49"/>
      <c r="L10" s="49"/>
      <c r="M10" s="49"/>
      <c r="N10" s="51"/>
      <c r="O10" s="49"/>
      <c r="P10" s="49"/>
      <c r="Q10" s="51"/>
      <c r="R10" s="51"/>
      <c r="S10" s="49"/>
      <c r="T10" s="49"/>
      <c r="U10" s="53"/>
      <c r="V10" s="53"/>
      <c r="W10" s="55"/>
      <c r="X10" s="38"/>
      <c r="Y10" s="39"/>
      <c r="Z10" s="40"/>
      <c r="AA10" s="42"/>
      <c r="AB10" s="42"/>
      <c r="AC10" s="42"/>
      <c r="AD10" s="112"/>
    </row>
    <row r="11" spans="1:30" ht="18" customHeight="1" x14ac:dyDescent="0.15">
      <c r="A11" s="60"/>
      <c r="B11" s="34" t="s">
        <v>45</v>
      </c>
      <c r="C11" s="34"/>
      <c r="D11" s="56"/>
      <c r="E11" s="57"/>
      <c r="F11" s="61" t="s">
        <v>36</v>
      </c>
      <c r="G11" s="48" t="s">
        <v>4</v>
      </c>
      <c r="H11" s="48" t="str">
        <f>IF(A11="","",VLOOKUP(A11,' 参照 '!E4:F12,2,))</f>
        <v/>
      </c>
      <c r="I11" s="48"/>
      <c r="J11" s="48" t="s">
        <v>5</v>
      </c>
      <c r="K11" s="48" t="s">
        <v>4</v>
      </c>
      <c r="L11" s="48">
        <v>0.75</v>
      </c>
      <c r="M11" s="48" t="s">
        <v>4</v>
      </c>
      <c r="N11" s="50"/>
      <c r="O11" s="48" t="s">
        <v>6</v>
      </c>
      <c r="P11" s="48" t="s">
        <v>12</v>
      </c>
      <c r="Q11" s="50"/>
      <c r="R11" s="50"/>
      <c r="S11" s="48" t="s">
        <v>5</v>
      </c>
      <c r="T11" s="48" t="s">
        <v>22</v>
      </c>
      <c r="U11" s="52" t="str">
        <f>IF(OR(A11="",D11="",Q11=""),"",ROUND(D11*H11*L11*N11/Q11,1))</f>
        <v/>
      </c>
      <c r="V11" s="52"/>
      <c r="W11" s="54" t="s">
        <v>15</v>
      </c>
      <c r="X11" s="63" t="str">
        <f>IF(U3="","",ROUNDUP(SUM(U3,U7,U11,U15,U19),0))</f>
        <v/>
      </c>
      <c r="Y11" s="64"/>
      <c r="Z11" s="65"/>
      <c r="AA11" s="42"/>
      <c r="AB11" s="42"/>
      <c r="AC11" s="42"/>
      <c r="AD11" s="112"/>
    </row>
    <row r="12" spans="1:30" s="3" customFormat="1" ht="13.5" customHeight="1" x14ac:dyDescent="0.15">
      <c r="A12" s="60"/>
      <c r="B12" s="34"/>
      <c r="C12" s="34"/>
      <c r="D12" s="58"/>
      <c r="E12" s="59"/>
      <c r="F12" s="62"/>
      <c r="G12" s="49"/>
      <c r="H12" s="49"/>
      <c r="I12" s="49"/>
      <c r="J12" s="49"/>
      <c r="K12" s="49"/>
      <c r="L12" s="49"/>
      <c r="M12" s="49"/>
      <c r="N12" s="51"/>
      <c r="O12" s="49"/>
      <c r="P12" s="49"/>
      <c r="Q12" s="51"/>
      <c r="R12" s="51"/>
      <c r="S12" s="49"/>
      <c r="T12" s="49"/>
      <c r="U12" s="53"/>
      <c r="V12" s="53"/>
      <c r="W12" s="55"/>
      <c r="X12" s="63"/>
      <c r="Y12" s="64"/>
      <c r="Z12" s="65"/>
      <c r="AA12" s="42"/>
      <c r="AB12" s="42"/>
      <c r="AC12" s="42"/>
      <c r="AD12" s="112"/>
    </row>
    <row r="13" spans="1:30" s="3" customFormat="1" ht="13.5" customHeight="1" x14ac:dyDescent="0.15">
      <c r="A13" s="60"/>
      <c r="B13" s="34" t="s">
        <v>46</v>
      </c>
      <c r="C13" s="34"/>
      <c r="D13" s="44" t="str">
        <f>IF(""=D11,"",D11)</f>
        <v/>
      </c>
      <c r="E13" s="45"/>
      <c r="F13" s="48" t="str">
        <f>F11</f>
        <v>㎡</v>
      </c>
      <c r="G13" s="48" t="s">
        <v>4</v>
      </c>
      <c r="H13" s="48" t="str">
        <f>IF(ISBLANK(H11),"",H11)</f>
        <v/>
      </c>
      <c r="I13" s="48"/>
      <c r="J13" s="48" t="s">
        <v>5</v>
      </c>
      <c r="K13" s="48" t="s">
        <v>4</v>
      </c>
      <c r="L13" s="48">
        <v>0.25</v>
      </c>
      <c r="M13" s="48" t="s">
        <v>4</v>
      </c>
      <c r="N13" s="50"/>
      <c r="O13" s="48" t="s">
        <v>6</v>
      </c>
      <c r="P13" s="48" t="s">
        <v>12</v>
      </c>
      <c r="Q13" s="50"/>
      <c r="R13" s="50"/>
      <c r="S13" s="48" t="s">
        <v>5</v>
      </c>
      <c r="T13" s="48" t="s">
        <v>22</v>
      </c>
      <c r="U13" s="52" t="str">
        <f>IF(OR(A11="",D13="",Q13=""),"",ROUND(D13*H13*L13*N13/Q13,1))</f>
        <v/>
      </c>
      <c r="V13" s="52"/>
      <c r="W13" s="54" t="s">
        <v>16</v>
      </c>
      <c r="X13" s="66" t="s">
        <v>54</v>
      </c>
      <c r="Y13" s="67"/>
      <c r="Z13" s="68"/>
      <c r="AA13" s="42"/>
      <c r="AB13" s="42"/>
      <c r="AC13" s="42"/>
      <c r="AD13" s="112"/>
    </row>
    <row r="14" spans="1:30" s="3" customFormat="1" x14ac:dyDescent="0.15">
      <c r="A14" s="60"/>
      <c r="B14" s="34"/>
      <c r="C14" s="34"/>
      <c r="D14" s="46"/>
      <c r="E14" s="47"/>
      <c r="F14" s="49"/>
      <c r="G14" s="49"/>
      <c r="H14" s="49"/>
      <c r="I14" s="49"/>
      <c r="J14" s="49"/>
      <c r="K14" s="49"/>
      <c r="L14" s="49"/>
      <c r="M14" s="49"/>
      <c r="N14" s="51"/>
      <c r="O14" s="49"/>
      <c r="P14" s="49"/>
      <c r="Q14" s="51"/>
      <c r="R14" s="51"/>
      <c r="S14" s="49"/>
      <c r="T14" s="49"/>
      <c r="U14" s="53"/>
      <c r="V14" s="53"/>
      <c r="W14" s="55"/>
      <c r="X14" s="69"/>
      <c r="Y14" s="67"/>
      <c r="Z14" s="68"/>
      <c r="AA14" s="43"/>
      <c r="AB14" s="43"/>
      <c r="AC14" s="43"/>
      <c r="AD14" s="112"/>
    </row>
    <row r="15" spans="1:30" s="3" customFormat="1" x14ac:dyDescent="0.15">
      <c r="A15" s="60"/>
      <c r="B15" s="34" t="s">
        <v>45</v>
      </c>
      <c r="C15" s="34"/>
      <c r="D15" s="56"/>
      <c r="E15" s="57"/>
      <c r="F15" s="61" t="s">
        <v>23</v>
      </c>
      <c r="G15" s="48" t="s">
        <v>4</v>
      </c>
      <c r="H15" s="48" t="str">
        <f>IF(A15="","",VLOOKUP(A15,' 参照 '!E4:F12,2,))</f>
        <v/>
      </c>
      <c r="I15" s="48"/>
      <c r="J15" s="48" t="s">
        <v>5</v>
      </c>
      <c r="K15" s="48" t="s">
        <v>4</v>
      </c>
      <c r="L15" s="48">
        <v>0.75</v>
      </c>
      <c r="M15" s="48" t="s">
        <v>4</v>
      </c>
      <c r="N15" s="50"/>
      <c r="O15" s="48" t="s">
        <v>6</v>
      </c>
      <c r="P15" s="48" t="s">
        <v>12</v>
      </c>
      <c r="Q15" s="50"/>
      <c r="R15" s="50"/>
      <c r="S15" s="48" t="s">
        <v>5</v>
      </c>
      <c r="T15" s="48" t="s">
        <v>22</v>
      </c>
      <c r="U15" s="52" t="str">
        <f>IF(OR(A15="",D15="",Q15=""),"",ROUND(D15*H15*L15*N15/Q15,1))</f>
        <v/>
      </c>
      <c r="V15" s="52"/>
      <c r="W15" s="54" t="s">
        <v>17</v>
      </c>
      <c r="X15" s="69"/>
      <c r="Y15" s="67"/>
      <c r="Z15" s="68"/>
      <c r="AA15" s="77" t="str">
        <f>IF(U3="","",(SUM(U3:V22)*1.4))</f>
        <v/>
      </c>
      <c r="AB15" s="77"/>
      <c r="AC15" s="77"/>
      <c r="AD15" s="112"/>
    </row>
    <row r="16" spans="1:30" s="3" customFormat="1" x14ac:dyDescent="0.15">
      <c r="A16" s="60"/>
      <c r="B16" s="34"/>
      <c r="C16" s="34"/>
      <c r="D16" s="58"/>
      <c r="E16" s="59"/>
      <c r="F16" s="62"/>
      <c r="G16" s="49"/>
      <c r="H16" s="49"/>
      <c r="I16" s="49"/>
      <c r="J16" s="49"/>
      <c r="K16" s="49"/>
      <c r="L16" s="49"/>
      <c r="M16" s="49"/>
      <c r="N16" s="51"/>
      <c r="O16" s="49"/>
      <c r="P16" s="49"/>
      <c r="Q16" s="51"/>
      <c r="R16" s="51"/>
      <c r="S16" s="49"/>
      <c r="T16" s="49"/>
      <c r="U16" s="53"/>
      <c r="V16" s="53"/>
      <c r="W16" s="55"/>
      <c r="X16" s="69"/>
      <c r="Y16" s="67"/>
      <c r="Z16" s="68"/>
      <c r="AA16" s="78"/>
      <c r="AB16" s="78"/>
      <c r="AC16" s="78"/>
      <c r="AD16" s="112"/>
    </row>
    <row r="17" spans="1:30" s="3" customFormat="1" x14ac:dyDescent="0.15">
      <c r="A17" s="60"/>
      <c r="B17" s="34" t="s">
        <v>46</v>
      </c>
      <c r="C17" s="34"/>
      <c r="D17" s="44" t="str">
        <f>IF(""=D15,"",D15)</f>
        <v/>
      </c>
      <c r="E17" s="45"/>
      <c r="F17" s="48" t="str">
        <f>F15</f>
        <v>㎡</v>
      </c>
      <c r="G17" s="48" t="s">
        <v>4</v>
      </c>
      <c r="H17" s="48" t="str">
        <f>IF(ISBLANK(H15),"",H15)</f>
        <v/>
      </c>
      <c r="I17" s="48"/>
      <c r="J17" s="48" t="s">
        <v>5</v>
      </c>
      <c r="K17" s="48" t="s">
        <v>4</v>
      </c>
      <c r="L17" s="48">
        <v>0.25</v>
      </c>
      <c r="M17" s="48" t="s">
        <v>4</v>
      </c>
      <c r="N17" s="50"/>
      <c r="O17" s="48" t="s">
        <v>6</v>
      </c>
      <c r="P17" s="48" t="s">
        <v>12</v>
      </c>
      <c r="Q17" s="50"/>
      <c r="R17" s="50"/>
      <c r="S17" s="48" t="s">
        <v>5</v>
      </c>
      <c r="T17" s="48" t="s">
        <v>22</v>
      </c>
      <c r="U17" s="52" t="str">
        <f>IF(OR(A15="",D17="",Q17=""),"",ROUND(D17*H17*L17*N17/Q17,1))</f>
        <v/>
      </c>
      <c r="V17" s="52"/>
      <c r="W17" s="54" t="s">
        <v>18</v>
      </c>
      <c r="X17" s="70" t="str">
        <f>IF(U5="","",ROUNDUP(SUM(U5,U9,U13,U17,U21),0))</f>
        <v/>
      </c>
      <c r="Y17" s="71"/>
      <c r="Z17" s="72"/>
      <c r="AA17" s="78"/>
      <c r="AB17" s="78"/>
      <c r="AC17" s="78"/>
      <c r="AD17" s="112"/>
    </row>
    <row r="18" spans="1:30" s="3" customFormat="1" x14ac:dyDescent="0.15">
      <c r="A18" s="60"/>
      <c r="B18" s="34"/>
      <c r="C18" s="34"/>
      <c r="D18" s="46"/>
      <c r="E18" s="47"/>
      <c r="F18" s="49"/>
      <c r="G18" s="49"/>
      <c r="H18" s="49"/>
      <c r="I18" s="49"/>
      <c r="J18" s="49"/>
      <c r="K18" s="49"/>
      <c r="L18" s="49"/>
      <c r="M18" s="49"/>
      <c r="N18" s="51"/>
      <c r="O18" s="49"/>
      <c r="P18" s="49"/>
      <c r="Q18" s="51"/>
      <c r="R18" s="51"/>
      <c r="S18" s="49"/>
      <c r="T18" s="49"/>
      <c r="U18" s="53"/>
      <c r="V18" s="53"/>
      <c r="W18" s="55"/>
      <c r="X18" s="73"/>
      <c r="Y18" s="71"/>
      <c r="Z18" s="72"/>
      <c r="AA18" s="78"/>
      <c r="AB18" s="78"/>
      <c r="AC18" s="78"/>
      <c r="AD18" s="112"/>
    </row>
    <row r="19" spans="1:30" s="3" customFormat="1" x14ac:dyDescent="0.15">
      <c r="A19" s="60"/>
      <c r="B19" s="34" t="s">
        <v>45</v>
      </c>
      <c r="C19" s="34"/>
      <c r="D19" s="56"/>
      <c r="E19" s="57"/>
      <c r="F19" s="61" t="s">
        <v>70</v>
      </c>
      <c r="G19" s="48" t="s">
        <v>4</v>
      </c>
      <c r="H19" s="48" t="str">
        <f>IF(A19="","",VLOOKUP(A19,' 参照 '!E4:F12,2,))</f>
        <v/>
      </c>
      <c r="I19" s="48"/>
      <c r="J19" s="48" t="s">
        <v>5</v>
      </c>
      <c r="K19" s="48" t="s">
        <v>4</v>
      </c>
      <c r="L19" s="48">
        <v>0.75</v>
      </c>
      <c r="M19" s="48" t="s">
        <v>4</v>
      </c>
      <c r="N19" s="50"/>
      <c r="O19" s="48" t="s">
        <v>6</v>
      </c>
      <c r="P19" s="48" t="s">
        <v>12</v>
      </c>
      <c r="Q19" s="50"/>
      <c r="R19" s="50"/>
      <c r="S19" s="48" t="s">
        <v>5</v>
      </c>
      <c r="T19" s="48" t="s">
        <v>22</v>
      </c>
      <c r="U19" s="52" t="str">
        <f>IF(OR(A19="",D19="",Q19=""),"",ROUND(D19*H19*L19*N19/Q19,1))</f>
        <v/>
      </c>
      <c r="V19" s="52"/>
      <c r="W19" s="54" t="s">
        <v>19</v>
      </c>
      <c r="X19" s="73"/>
      <c r="Y19" s="71"/>
      <c r="Z19" s="72"/>
      <c r="AA19" s="78"/>
      <c r="AB19" s="78"/>
      <c r="AC19" s="78"/>
      <c r="AD19" s="112"/>
    </row>
    <row r="20" spans="1:30" s="3" customFormat="1" ht="13.5" customHeight="1" x14ac:dyDescent="0.15">
      <c r="A20" s="60"/>
      <c r="B20" s="34"/>
      <c r="C20" s="34"/>
      <c r="D20" s="58"/>
      <c r="E20" s="59"/>
      <c r="F20" s="62"/>
      <c r="G20" s="49"/>
      <c r="H20" s="49"/>
      <c r="I20" s="49"/>
      <c r="J20" s="49"/>
      <c r="K20" s="49"/>
      <c r="L20" s="49"/>
      <c r="M20" s="49"/>
      <c r="N20" s="51"/>
      <c r="O20" s="49"/>
      <c r="P20" s="49"/>
      <c r="Q20" s="51"/>
      <c r="R20" s="51"/>
      <c r="S20" s="49"/>
      <c r="T20" s="49"/>
      <c r="U20" s="53"/>
      <c r="V20" s="53"/>
      <c r="W20" s="55"/>
      <c r="X20" s="73"/>
      <c r="Y20" s="71"/>
      <c r="Z20" s="72"/>
      <c r="AA20" s="78"/>
      <c r="AB20" s="78"/>
      <c r="AC20" s="78"/>
      <c r="AD20" s="112"/>
    </row>
    <row r="21" spans="1:30" s="3" customFormat="1" x14ac:dyDescent="0.15">
      <c r="A21" s="60"/>
      <c r="B21" s="34" t="s">
        <v>46</v>
      </c>
      <c r="C21" s="34"/>
      <c r="D21" s="44" t="str">
        <f>IF(""=D19,"",D19)</f>
        <v/>
      </c>
      <c r="E21" s="45"/>
      <c r="F21" s="48" t="str">
        <f>F19</f>
        <v>㎡</v>
      </c>
      <c r="G21" s="48" t="s">
        <v>4</v>
      </c>
      <c r="H21" s="48" t="str">
        <f>IF(ISBLANK(H19),"",H19)</f>
        <v/>
      </c>
      <c r="I21" s="48"/>
      <c r="J21" s="48" t="s">
        <v>5</v>
      </c>
      <c r="K21" s="48" t="s">
        <v>4</v>
      </c>
      <c r="L21" s="48">
        <v>0.25</v>
      </c>
      <c r="M21" s="48" t="s">
        <v>4</v>
      </c>
      <c r="N21" s="50"/>
      <c r="O21" s="48" t="s">
        <v>6</v>
      </c>
      <c r="P21" s="48" t="s">
        <v>12</v>
      </c>
      <c r="Q21" s="50"/>
      <c r="R21" s="50"/>
      <c r="S21" s="48" t="s">
        <v>5</v>
      </c>
      <c r="T21" s="48" t="s">
        <v>22</v>
      </c>
      <c r="U21" s="52" t="str">
        <f>IF(OR(A19="",D21="",Q21=""),"",ROUND(D21*H21*L21*N21/Q21,1))</f>
        <v/>
      </c>
      <c r="V21" s="52"/>
      <c r="W21" s="54" t="s">
        <v>20</v>
      </c>
      <c r="X21" s="73"/>
      <c r="Y21" s="71"/>
      <c r="Z21" s="72"/>
      <c r="AA21" s="78"/>
      <c r="AB21" s="78"/>
      <c r="AC21" s="78"/>
      <c r="AD21" s="112"/>
    </row>
    <row r="22" spans="1:30" s="3" customFormat="1" x14ac:dyDescent="0.15">
      <c r="A22" s="60"/>
      <c r="B22" s="34"/>
      <c r="C22" s="34"/>
      <c r="D22" s="46"/>
      <c r="E22" s="47"/>
      <c r="F22" s="49"/>
      <c r="G22" s="49"/>
      <c r="H22" s="49"/>
      <c r="I22" s="49"/>
      <c r="J22" s="49"/>
      <c r="K22" s="49"/>
      <c r="L22" s="49"/>
      <c r="M22" s="49"/>
      <c r="N22" s="51"/>
      <c r="O22" s="49"/>
      <c r="P22" s="49"/>
      <c r="Q22" s="51"/>
      <c r="R22" s="51"/>
      <c r="S22" s="79"/>
      <c r="T22" s="79"/>
      <c r="U22" s="80"/>
      <c r="V22" s="80"/>
      <c r="W22" s="55"/>
      <c r="X22" s="74"/>
      <c r="Y22" s="75"/>
      <c r="Z22" s="76"/>
      <c r="AA22" s="78"/>
      <c r="AB22" s="78"/>
      <c r="AC22" s="78"/>
      <c r="AD22" s="112"/>
    </row>
    <row r="23" spans="1:30" s="3" customFormat="1" x14ac:dyDescent="0.15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42" t="s">
        <v>9</v>
      </c>
      <c r="T23" s="42"/>
      <c r="U23" s="42"/>
      <c r="V23" s="42"/>
      <c r="W23" s="42"/>
      <c r="X23" s="113">
        <f>SUM(X3:Z22)</f>
        <v>0</v>
      </c>
      <c r="Y23" s="113"/>
      <c r="Z23" s="113"/>
      <c r="AA23" s="42" t="s">
        <v>21</v>
      </c>
      <c r="AB23" s="42"/>
      <c r="AC23" s="42"/>
      <c r="AD23" s="113">
        <f>SUM(AD3)</f>
        <v>0</v>
      </c>
    </row>
    <row r="24" spans="1:30" s="3" customFormat="1" x14ac:dyDescent="0.15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42"/>
      <c r="T24" s="42"/>
      <c r="U24" s="42"/>
      <c r="V24" s="42"/>
      <c r="W24" s="42"/>
      <c r="X24" s="113"/>
      <c r="Y24" s="113"/>
      <c r="Z24" s="113"/>
      <c r="AA24" s="42"/>
      <c r="AB24" s="42"/>
      <c r="AC24" s="42"/>
      <c r="AD24" s="113"/>
    </row>
    <row r="25" spans="1:30" s="3" customFormat="1" ht="9.75" customHeight="1" x14ac:dyDescent="0.15">
      <c r="A25" s="18"/>
      <c r="B25" s="18"/>
      <c r="C25" s="18"/>
      <c r="D25" s="18"/>
      <c r="E25" s="18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</row>
    <row r="26" spans="1:30" s="3" customFormat="1" x14ac:dyDescent="0.15">
      <c r="A26" s="114" t="s">
        <v>62</v>
      </c>
      <c r="B26" s="114"/>
      <c r="C26" s="115" t="s">
        <v>73</v>
      </c>
      <c r="D26" s="115"/>
      <c r="E26" s="115"/>
      <c r="F26" s="115"/>
      <c r="G26" s="115"/>
      <c r="H26" s="115"/>
      <c r="I26" s="115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25"/>
    </row>
    <row r="27" spans="1:30" s="3" customFormat="1" x14ac:dyDescent="0.15">
      <c r="A27" s="88" t="s">
        <v>57</v>
      </c>
      <c r="B27" s="88"/>
      <c r="C27" s="101" t="s">
        <v>41</v>
      </c>
      <c r="D27" s="102"/>
      <c r="E27" s="50"/>
      <c r="F27" s="50"/>
      <c r="G27" s="50"/>
      <c r="H27" s="102" t="s">
        <v>59</v>
      </c>
      <c r="I27" s="102"/>
      <c r="J27" s="102"/>
      <c r="K27" s="102"/>
      <c r="L27" s="102"/>
      <c r="M27" s="102"/>
      <c r="N27" s="102"/>
      <c r="O27" s="50"/>
      <c r="P27" s="50"/>
      <c r="Q27" s="50"/>
      <c r="R27" s="108" t="s">
        <v>60</v>
      </c>
      <c r="S27" s="108"/>
      <c r="T27" s="108"/>
      <c r="U27" s="108"/>
      <c r="V27" s="110"/>
      <c r="W27" s="110"/>
      <c r="X27" s="108" t="s">
        <v>61</v>
      </c>
      <c r="Y27" s="50"/>
      <c r="Z27" s="108" t="s">
        <v>40</v>
      </c>
      <c r="AA27" s="108" t="s">
        <v>22</v>
      </c>
      <c r="AB27" s="84"/>
      <c r="AC27" s="84"/>
      <c r="AD27" s="85"/>
    </row>
    <row r="28" spans="1:30" s="3" customFormat="1" x14ac:dyDescent="0.15">
      <c r="A28" s="88"/>
      <c r="B28" s="88"/>
      <c r="C28" s="103"/>
      <c r="D28" s="104"/>
      <c r="E28" s="51"/>
      <c r="F28" s="51"/>
      <c r="G28" s="51"/>
      <c r="H28" s="104"/>
      <c r="I28" s="104"/>
      <c r="J28" s="104"/>
      <c r="K28" s="104"/>
      <c r="L28" s="104"/>
      <c r="M28" s="104"/>
      <c r="N28" s="104"/>
      <c r="O28" s="51"/>
      <c r="P28" s="51"/>
      <c r="Q28" s="51"/>
      <c r="R28" s="109"/>
      <c r="S28" s="109"/>
      <c r="T28" s="109"/>
      <c r="U28" s="109"/>
      <c r="V28" s="111"/>
      <c r="W28" s="111"/>
      <c r="X28" s="109"/>
      <c r="Y28" s="51"/>
      <c r="Z28" s="109"/>
      <c r="AA28" s="109"/>
      <c r="AB28" s="86"/>
      <c r="AC28" s="86"/>
      <c r="AD28" s="87"/>
    </row>
    <row r="29" spans="1:30" s="3" customFormat="1" ht="13.5" customHeight="1" x14ac:dyDescent="0.15">
      <c r="A29" s="88" t="s">
        <v>58</v>
      </c>
      <c r="B29" s="88"/>
      <c r="C29" s="89"/>
      <c r="D29" s="90"/>
      <c r="E29" s="91"/>
      <c r="F29" s="95" t="s">
        <v>44</v>
      </c>
      <c r="G29" s="96"/>
      <c r="H29" s="96"/>
      <c r="I29" s="96"/>
      <c r="J29" s="96"/>
      <c r="K29" s="97"/>
      <c r="L29" s="89"/>
      <c r="M29" s="90"/>
      <c r="N29" s="90"/>
      <c r="O29" s="91"/>
      <c r="P29" s="101" t="s">
        <v>39</v>
      </c>
      <c r="Q29" s="102"/>
      <c r="R29" s="102"/>
      <c r="S29" s="102"/>
      <c r="T29" s="89"/>
      <c r="U29" s="90"/>
      <c r="V29" s="90"/>
      <c r="W29" s="91"/>
      <c r="X29" s="101" t="s">
        <v>38</v>
      </c>
      <c r="Y29" s="102"/>
      <c r="Z29" s="102"/>
      <c r="AA29" s="102"/>
      <c r="AB29" s="105"/>
      <c r="AC29" s="107"/>
      <c r="AD29" s="107"/>
    </row>
    <row r="30" spans="1:30" x14ac:dyDescent="0.15">
      <c r="A30" s="88"/>
      <c r="B30" s="88"/>
      <c r="C30" s="92"/>
      <c r="D30" s="93"/>
      <c r="E30" s="94"/>
      <c r="F30" s="98"/>
      <c r="G30" s="99"/>
      <c r="H30" s="99"/>
      <c r="I30" s="99"/>
      <c r="J30" s="99"/>
      <c r="K30" s="100"/>
      <c r="L30" s="92"/>
      <c r="M30" s="93"/>
      <c r="N30" s="93"/>
      <c r="O30" s="94"/>
      <c r="P30" s="103"/>
      <c r="Q30" s="104"/>
      <c r="R30" s="104"/>
      <c r="S30" s="104"/>
      <c r="T30" s="92"/>
      <c r="U30" s="93"/>
      <c r="V30" s="93"/>
      <c r="W30" s="94"/>
      <c r="X30" s="103"/>
      <c r="Y30" s="104"/>
      <c r="Z30" s="104"/>
      <c r="AA30" s="104"/>
      <c r="AB30" s="106"/>
      <c r="AC30" s="107"/>
      <c r="AD30" s="107"/>
    </row>
    <row r="31" spans="1:30" ht="19.5" customHeight="1" x14ac:dyDescent="0.15">
      <c r="A31" s="21" t="s">
        <v>63</v>
      </c>
      <c r="B31" s="82" t="s">
        <v>48</v>
      </c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</row>
    <row r="32" spans="1:30" s="3" customFormat="1" x14ac:dyDescent="0.15">
      <c r="A32" s="22"/>
      <c r="B32" s="83" t="s">
        <v>72</v>
      </c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</row>
    <row r="33" spans="1:30" s="3" customFormat="1" x14ac:dyDescent="0.15">
      <c r="A33" s="22"/>
      <c r="B33" s="83" t="s">
        <v>52</v>
      </c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</row>
    <row r="34" spans="1:30" s="3" customFormat="1" ht="13.5" customHeight="1" x14ac:dyDescent="0.15">
      <c r="A34" s="22"/>
      <c r="B34" s="81" t="s">
        <v>49</v>
      </c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</row>
    <row r="35" spans="1:30" s="3" customFormat="1" x14ac:dyDescent="0.15">
      <c r="A35" s="22"/>
      <c r="B35" s="81" t="s">
        <v>71</v>
      </c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</row>
    <row r="36" spans="1:30" s="3" customFormat="1" x14ac:dyDescent="0.15">
      <c r="A36" s="22"/>
      <c r="B36" s="81" t="s">
        <v>55</v>
      </c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</row>
    <row r="37" spans="1:30" s="3" customFormat="1" ht="12.75" customHeight="1" x14ac:dyDescent="0.15">
      <c r="A37" s="22"/>
      <c r="B37" s="81" t="s">
        <v>50</v>
      </c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</row>
    <row r="38" spans="1:30" ht="13.5" customHeight="1" x14ac:dyDescent="0.15">
      <c r="A38" s="22"/>
      <c r="B38" s="81" t="s">
        <v>51</v>
      </c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</row>
    <row r="39" spans="1:30" s="3" customFormat="1" ht="27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s="3" customForma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s="3" customForma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s="3" customForma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s="3" customForma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s="3" customForma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s="3" customForma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s="3" customForma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s="3" customForma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s="3" customForma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1" s="3" customForma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1" s="3" customForma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1" s="3" customForma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1" s="3" customForma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1" s="3" customForma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1" s="3" customForma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1" s="3" customForma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1" s="3" customForma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1" s="3" customForma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1" s="3" customForma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1" s="3" customForma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1" s="3" customForma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1" s="3" customForma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3" spans="1:31" ht="19.5" customHeight="1" x14ac:dyDescent="0.15"/>
    <row r="64" spans="1:31" x14ac:dyDescent="0.15">
      <c r="AE64" s="4"/>
    </row>
    <row r="65" spans="1:31" x14ac:dyDescent="0.15">
      <c r="AE65" s="4"/>
    </row>
    <row r="66" spans="1:31" x14ac:dyDescent="0.15">
      <c r="AE66" s="4"/>
    </row>
    <row r="67" spans="1:31" x14ac:dyDescent="0.15">
      <c r="AE67" s="4"/>
    </row>
    <row r="68" spans="1:31" s="5" customFormat="1" ht="16.5" customHeight="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1" ht="11.25" customHeight="1" x14ac:dyDescent="0.15"/>
    <row r="70" spans="1:31" ht="11.25" customHeight="1" x14ac:dyDescent="0.15"/>
    <row r="71" spans="1:31" ht="11.25" customHeight="1" x14ac:dyDescent="0.15"/>
    <row r="72" spans="1:31" ht="11.25" customHeight="1" x14ac:dyDescent="0.15"/>
    <row r="73" spans="1:31" ht="11.25" customHeight="1" x14ac:dyDescent="0.15"/>
    <row r="74" spans="1:31" ht="11.25" customHeight="1" x14ac:dyDescent="0.15"/>
    <row r="75" spans="1:31" ht="11.25" customHeight="1" x14ac:dyDescent="0.15"/>
  </sheetData>
  <sheetProtection password="EA15" sheet="1" selectLockedCells="1"/>
  <customSheetViews>
    <customSheetView guid="{BDB8685B-4970-4452-803C-77468F5F60F7}" scale="90" showPageBreaks="1" showFormulas="1" view="pageLayout">
      <selection activeCell="L6" sqref="L6:L7"/>
      <pageMargins left="0.56712962962962965" right="0.54398148148148151" top="0.75" bottom="0.75" header="0.3" footer="0.3"/>
      <pageSetup paperSize="9" orientation="landscape" r:id="rId1"/>
    </customSheetView>
  </customSheetViews>
  <mergeCells count="221">
    <mergeCell ref="AD3:AD22"/>
    <mergeCell ref="AD23:AD24"/>
    <mergeCell ref="Y27:Y28"/>
    <mergeCell ref="A27:B28"/>
    <mergeCell ref="C27:D28"/>
    <mergeCell ref="E27:G28"/>
    <mergeCell ref="H27:N28"/>
    <mergeCell ref="O27:Q28"/>
    <mergeCell ref="A26:B26"/>
    <mergeCell ref="C26:I26"/>
    <mergeCell ref="W21:W22"/>
    <mergeCell ref="J21:J22"/>
    <mergeCell ref="K21:K22"/>
    <mergeCell ref="L21:L22"/>
    <mergeCell ref="M21:M22"/>
    <mergeCell ref="N21:N22"/>
    <mergeCell ref="O21:O22"/>
    <mergeCell ref="S23:W24"/>
    <mergeCell ref="X23:Z24"/>
    <mergeCell ref="AA23:AC24"/>
    <mergeCell ref="Q17:R18"/>
    <mergeCell ref="S17:S18"/>
    <mergeCell ref="T17:T18"/>
    <mergeCell ref="Q19:R20"/>
    <mergeCell ref="B37:AD37"/>
    <mergeCell ref="B38:AD38"/>
    <mergeCell ref="B31:AD31"/>
    <mergeCell ref="B32:AD32"/>
    <mergeCell ref="B33:AD33"/>
    <mergeCell ref="B34:AD34"/>
    <mergeCell ref="B35:AD35"/>
    <mergeCell ref="B36:AD36"/>
    <mergeCell ref="AB27:AD28"/>
    <mergeCell ref="A29:B30"/>
    <mergeCell ref="C29:E30"/>
    <mergeCell ref="F29:K30"/>
    <mergeCell ref="L29:O30"/>
    <mergeCell ref="P29:S30"/>
    <mergeCell ref="T29:W30"/>
    <mergeCell ref="X29:AB30"/>
    <mergeCell ref="AC29:AD30"/>
    <mergeCell ref="Z27:Z28"/>
    <mergeCell ref="AA27:AA28"/>
    <mergeCell ref="R27:U28"/>
    <mergeCell ref="V27:W28"/>
    <mergeCell ref="X27:X28"/>
    <mergeCell ref="S19:S20"/>
    <mergeCell ref="T19:T20"/>
    <mergeCell ref="U19:V20"/>
    <mergeCell ref="W19:W20"/>
    <mergeCell ref="B21:C22"/>
    <mergeCell ref="D21:E22"/>
    <mergeCell ref="F21:F22"/>
    <mergeCell ref="G21:G22"/>
    <mergeCell ref="H21:I22"/>
    <mergeCell ref="K19:K20"/>
    <mergeCell ref="L19:L20"/>
    <mergeCell ref="M19:M20"/>
    <mergeCell ref="N19:N20"/>
    <mergeCell ref="O19:O20"/>
    <mergeCell ref="P19:P20"/>
    <mergeCell ref="P21:P22"/>
    <mergeCell ref="Q21:R22"/>
    <mergeCell ref="S21:S22"/>
    <mergeCell ref="T21:T22"/>
    <mergeCell ref="U21:V22"/>
    <mergeCell ref="AA15:AC22"/>
    <mergeCell ref="B17:C18"/>
    <mergeCell ref="D17:E18"/>
    <mergeCell ref="F17:F18"/>
    <mergeCell ref="G17:G18"/>
    <mergeCell ref="H17:I18"/>
    <mergeCell ref="J17:J18"/>
    <mergeCell ref="K17:K18"/>
    <mergeCell ref="L17:L18"/>
    <mergeCell ref="M17:M18"/>
    <mergeCell ref="P15:P16"/>
    <mergeCell ref="Q15:R16"/>
    <mergeCell ref="S15:S16"/>
    <mergeCell ref="T15:T16"/>
    <mergeCell ref="U15:V16"/>
    <mergeCell ref="W15:W16"/>
    <mergeCell ref="J15:J16"/>
    <mergeCell ref="K15:K16"/>
    <mergeCell ref="L15:L16"/>
    <mergeCell ref="M15:M16"/>
    <mergeCell ref="N15:N16"/>
    <mergeCell ref="O15:O16"/>
    <mergeCell ref="U17:V18"/>
    <mergeCell ref="W17:W18"/>
    <mergeCell ref="X13:Z16"/>
    <mergeCell ref="A15:A18"/>
    <mergeCell ref="B15:C16"/>
    <mergeCell ref="D15:E16"/>
    <mergeCell ref="F15:F16"/>
    <mergeCell ref="G15:G16"/>
    <mergeCell ref="H15:I16"/>
    <mergeCell ref="M13:M14"/>
    <mergeCell ref="N13:N14"/>
    <mergeCell ref="O13:O14"/>
    <mergeCell ref="P13:P14"/>
    <mergeCell ref="Q13:R14"/>
    <mergeCell ref="S13:S14"/>
    <mergeCell ref="X17:Z22"/>
    <mergeCell ref="A19:A22"/>
    <mergeCell ref="B19:C20"/>
    <mergeCell ref="D19:E20"/>
    <mergeCell ref="F19:F20"/>
    <mergeCell ref="G19:G20"/>
    <mergeCell ref="H19:I20"/>
    <mergeCell ref="J19:J20"/>
    <mergeCell ref="N17:N18"/>
    <mergeCell ref="O17:O18"/>
    <mergeCell ref="P17:P18"/>
    <mergeCell ref="X11:Z12"/>
    <mergeCell ref="B13:C14"/>
    <mergeCell ref="D13:E14"/>
    <mergeCell ref="F13:F14"/>
    <mergeCell ref="G13:G14"/>
    <mergeCell ref="H13:I14"/>
    <mergeCell ref="J13:J14"/>
    <mergeCell ref="K13:K14"/>
    <mergeCell ref="L13:L14"/>
    <mergeCell ref="O11:O12"/>
    <mergeCell ref="P11:P12"/>
    <mergeCell ref="Q11:R12"/>
    <mergeCell ref="S11:S12"/>
    <mergeCell ref="T11:T12"/>
    <mergeCell ref="U11:V12"/>
    <mergeCell ref="H11:I12"/>
    <mergeCell ref="J11:J12"/>
    <mergeCell ref="K11:K12"/>
    <mergeCell ref="L11:L12"/>
    <mergeCell ref="M11:M12"/>
    <mergeCell ref="N11:N12"/>
    <mergeCell ref="T13:T14"/>
    <mergeCell ref="U13:V14"/>
    <mergeCell ref="W13:W14"/>
    <mergeCell ref="Q9:R10"/>
    <mergeCell ref="S9:S10"/>
    <mergeCell ref="T9:T10"/>
    <mergeCell ref="U9:V10"/>
    <mergeCell ref="W9:W10"/>
    <mergeCell ref="O9:O10"/>
    <mergeCell ref="P9:P10"/>
    <mergeCell ref="A11:A14"/>
    <mergeCell ref="B11:C12"/>
    <mergeCell ref="D11:E12"/>
    <mergeCell ref="F11:F12"/>
    <mergeCell ref="G11:G12"/>
    <mergeCell ref="K9:K10"/>
    <mergeCell ref="L9:L10"/>
    <mergeCell ref="M9:M10"/>
    <mergeCell ref="N9:N10"/>
    <mergeCell ref="B9:C10"/>
    <mergeCell ref="D9:E10"/>
    <mergeCell ref="F9:F10"/>
    <mergeCell ref="G9:G10"/>
    <mergeCell ref="H9:I10"/>
    <mergeCell ref="J9:J10"/>
    <mergeCell ref="W11:W12"/>
    <mergeCell ref="P7:P8"/>
    <mergeCell ref="Q7:R8"/>
    <mergeCell ref="S7:S8"/>
    <mergeCell ref="T7:T8"/>
    <mergeCell ref="U7:V8"/>
    <mergeCell ref="W7:W8"/>
    <mergeCell ref="J7:J8"/>
    <mergeCell ref="K7:K8"/>
    <mergeCell ref="L7:L8"/>
    <mergeCell ref="M7:M8"/>
    <mergeCell ref="N7:N8"/>
    <mergeCell ref="O7:O8"/>
    <mergeCell ref="N3:N4"/>
    <mergeCell ref="O3:O4"/>
    <mergeCell ref="B3:C4"/>
    <mergeCell ref="D3:E4"/>
    <mergeCell ref="S5:S6"/>
    <mergeCell ref="T5:T6"/>
    <mergeCell ref="U5:V6"/>
    <mergeCell ref="W5:W6"/>
    <mergeCell ref="A7:A10"/>
    <mergeCell ref="B7:C8"/>
    <mergeCell ref="D7:E8"/>
    <mergeCell ref="F7:F8"/>
    <mergeCell ref="G7:G8"/>
    <mergeCell ref="H7:I8"/>
    <mergeCell ref="L5:L6"/>
    <mergeCell ref="M5:M6"/>
    <mergeCell ref="N5:N6"/>
    <mergeCell ref="O5:O6"/>
    <mergeCell ref="P5:P6"/>
    <mergeCell ref="Q5:R6"/>
    <mergeCell ref="A3:A6"/>
    <mergeCell ref="F3:F4"/>
    <mergeCell ref="G3:G4"/>
    <mergeCell ref="H3:I4"/>
    <mergeCell ref="A1:R1"/>
    <mergeCell ref="B2:C2"/>
    <mergeCell ref="D2:W2"/>
    <mergeCell ref="X2:Z2"/>
    <mergeCell ref="AA2:AC2"/>
    <mergeCell ref="X3:Z10"/>
    <mergeCell ref="AA3:AC14"/>
    <mergeCell ref="B5:C6"/>
    <mergeCell ref="D5:E6"/>
    <mergeCell ref="F5:F6"/>
    <mergeCell ref="G5:G6"/>
    <mergeCell ref="H5:I6"/>
    <mergeCell ref="J5:J6"/>
    <mergeCell ref="K5:K6"/>
    <mergeCell ref="P3:P4"/>
    <mergeCell ref="Q3:R4"/>
    <mergeCell ref="S3:S4"/>
    <mergeCell ref="T3:T4"/>
    <mergeCell ref="U3:V4"/>
    <mergeCell ref="W3:W4"/>
    <mergeCell ref="J3:J4"/>
    <mergeCell ref="K3:K4"/>
    <mergeCell ref="L3:L4"/>
    <mergeCell ref="M3:M4"/>
  </mergeCells>
  <phoneticPr fontId="1"/>
  <dataValidations count="2">
    <dataValidation type="decimal" operator="greaterThanOrEqual" allowBlank="1" showInputMessage="1" showErrorMessage="1" errorTitle="エラーメッセージ" error="粗大ごみ保管面積は_x000a_3.00㎡以上確保するよう努めてください。" sqref="AC29:AD30">
      <formula1>3</formula1>
    </dataValidation>
    <dataValidation type="list" allowBlank="1" showInputMessage="1" showErrorMessage="1" sqref="C26">
      <formula1>"(再利用対象物保管場所を含む）,"</formula1>
    </dataValidation>
  </dataValidations>
  <pageMargins left="0.55118110236220474" right="0.15748031496062992" top="0.62992125984251968" bottom="0.43307086614173229" header="0.31496062992125984" footer="0.31496062992125984"/>
  <pageSetup paperSize="9" orientation="landscape"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 参照 '!$I$3:$I$4</xm:f>
          </x14:formula1>
          <xm:sqref>Y27:Y28</xm:sqref>
        </x14:dataValidation>
        <x14:dataValidation type="list" allowBlank="1" showInputMessage="1" showErrorMessage="1">
          <x14:formula1>
            <xm:f>' 参照 '!$E$4:$E$12</xm:f>
          </x14:formula1>
          <xm:sqref>A3:A22</xm:sqref>
        </x14:dataValidation>
        <x14:dataValidation type="list" allowBlank="1" showInputMessage="1" showErrorMessage="1">
          <x14:formula1>
            <xm:f>' 参照 '!$A$3:$A$4</xm:f>
          </x14:formula1>
          <xm:sqref>F3:F22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D74"/>
  <sheetViews>
    <sheetView view="pageLayout" topLeftCell="A16" zoomScale="90" zoomScaleNormal="100" zoomScalePageLayoutView="90" workbookViewId="0">
      <selection activeCell="V27" sqref="V27:W28"/>
    </sheetView>
  </sheetViews>
  <sheetFormatPr defaultRowHeight="13.5" x14ac:dyDescent="0.15"/>
  <cols>
    <col min="1" max="1" width="13" style="1" customWidth="1"/>
    <col min="2" max="2" width="8.25" style="1" customWidth="1"/>
    <col min="3" max="3" width="7.5" style="1" customWidth="1"/>
    <col min="4" max="4" width="8.875" style="1" customWidth="1"/>
    <col min="5" max="5" width="3.75" style="1" customWidth="1"/>
    <col min="6" max="6" width="2.5" style="1" customWidth="1"/>
    <col min="7" max="7" width="1.75" style="1" customWidth="1"/>
    <col min="8" max="8" width="4.125" style="1" customWidth="1"/>
    <col min="9" max="9" width="2" style="1" customWidth="1"/>
    <col min="10" max="10" width="3.125" style="1" customWidth="1"/>
    <col min="11" max="11" width="1.875" style="1" customWidth="1"/>
    <col min="12" max="12" width="6.75" style="1" customWidth="1"/>
    <col min="13" max="13" width="1.75" style="1" customWidth="1"/>
    <col min="14" max="14" width="4.25" style="1" customWidth="1"/>
    <col min="15" max="15" width="2.75" style="1" customWidth="1"/>
    <col min="16" max="16" width="2.125" style="1" customWidth="1"/>
    <col min="17" max="17" width="4.375" style="1" customWidth="1"/>
    <col min="18" max="19" width="2.75" style="1" customWidth="1"/>
    <col min="20" max="20" width="1.875" style="1" customWidth="1"/>
    <col min="21" max="21" width="4.125" style="1" customWidth="1"/>
    <col min="22" max="22" width="3.5" style="1" customWidth="1"/>
    <col min="23" max="23" width="2.75" style="1" customWidth="1"/>
    <col min="24" max="24" width="9.125" style="1" customWidth="1"/>
    <col min="25" max="25" width="3.125" style="1" customWidth="1"/>
    <col min="26" max="26" width="3" style="1" customWidth="1"/>
    <col min="27" max="27" width="3.25" style="1" customWidth="1"/>
    <col min="28" max="28" width="4.125" style="1" customWidth="1"/>
    <col min="29" max="29" width="5.25" style="1" customWidth="1"/>
    <col min="30" max="30" width="10.25" style="1" customWidth="1"/>
    <col min="31" max="16384" width="9" style="1"/>
  </cols>
  <sheetData>
    <row r="1" spans="1:30" ht="39.75" customHeight="1" x14ac:dyDescent="0.15">
      <c r="A1" s="27" t="s">
        <v>75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</row>
    <row r="2" spans="1:30" ht="20.25" customHeight="1" x14ac:dyDescent="0.15">
      <c r="A2" s="26" t="s">
        <v>0</v>
      </c>
      <c r="B2" s="28" t="s">
        <v>1</v>
      </c>
      <c r="C2" s="29"/>
      <c r="D2" s="30" t="s">
        <v>42</v>
      </c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2"/>
      <c r="X2" s="28" t="s">
        <v>9</v>
      </c>
      <c r="Y2" s="33"/>
      <c r="Z2" s="29"/>
      <c r="AA2" s="28" t="s">
        <v>10</v>
      </c>
      <c r="AB2" s="33"/>
      <c r="AC2" s="29"/>
      <c r="AD2" s="26" t="s">
        <v>11</v>
      </c>
    </row>
    <row r="3" spans="1:30" ht="18" customHeight="1" x14ac:dyDescent="0.15">
      <c r="A3" s="60" t="s">
        <v>25</v>
      </c>
      <c r="B3" s="34" t="s">
        <v>45</v>
      </c>
      <c r="C3" s="34"/>
      <c r="D3" s="56">
        <v>1033.58</v>
      </c>
      <c r="E3" s="57"/>
      <c r="F3" s="61" t="s">
        <v>23</v>
      </c>
      <c r="G3" s="48" t="s">
        <v>4</v>
      </c>
      <c r="H3" s="48">
        <f>IF(A3="","",VLOOKUP(A3,' 参照 '!E4:F12,2,))</f>
        <v>0.04</v>
      </c>
      <c r="I3" s="48"/>
      <c r="J3" s="48" t="s">
        <v>5</v>
      </c>
      <c r="K3" s="48" t="s">
        <v>4</v>
      </c>
      <c r="L3" s="48">
        <v>0.75</v>
      </c>
      <c r="M3" s="116" t="s">
        <v>4</v>
      </c>
      <c r="N3" s="50">
        <v>3</v>
      </c>
      <c r="O3" s="48" t="s">
        <v>6</v>
      </c>
      <c r="P3" s="48" t="s">
        <v>12</v>
      </c>
      <c r="Q3" s="50">
        <v>15</v>
      </c>
      <c r="R3" s="50"/>
      <c r="S3" s="48" t="s">
        <v>5</v>
      </c>
      <c r="T3" s="48" t="s">
        <v>22</v>
      </c>
      <c r="U3" s="52">
        <f>IF(OR(A3="",D3="",N3="",Q3=""),"",ROUND(D3*H3*L3*N3/Q3,1))</f>
        <v>6.2</v>
      </c>
      <c r="V3" s="52"/>
      <c r="W3" s="54" t="s">
        <v>7</v>
      </c>
      <c r="X3" s="35" t="s">
        <v>53</v>
      </c>
      <c r="Y3" s="36"/>
      <c r="Z3" s="37"/>
      <c r="AA3" s="41" t="s">
        <v>47</v>
      </c>
      <c r="AB3" s="42"/>
      <c r="AC3" s="42"/>
      <c r="AD3" s="112">
        <f>IF(U3="","",IF(X11+X17&gt;ROUNDDOWN(SUM(U3:V22)*1.4,0),(X11+X17),ROUNDDOWN(SUM(U3:V22)*1.4,0)))</f>
        <v>34</v>
      </c>
    </row>
    <row r="4" spans="1:30" s="3" customFormat="1" ht="15" customHeight="1" x14ac:dyDescent="0.15">
      <c r="A4" s="60"/>
      <c r="B4" s="34"/>
      <c r="C4" s="34"/>
      <c r="D4" s="58"/>
      <c r="E4" s="59"/>
      <c r="F4" s="62"/>
      <c r="G4" s="49"/>
      <c r="H4" s="49"/>
      <c r="I4" s="49"/>
      <c r="J4" s="49"/>
      <c r="K4" s="49"/>
      <c r="L4" s="49"/>
      <c r="M4" s="117"/>
      <c r="N4" s="51"/>
      <c r="O4" s="49"/>
      <c r="P4" s="49"/>
      <c r="Q4" s="51"/>
      <c r="R4" s="51"/>
      <c r="S4" s="49"/>
      <c r="T4" s="49"/>
      <c r="U4" s="53"/>
      <c r="V4" s="53"/>
      <c r="W4" s="55"/>
      <c r="X4" s="38"/>
      <c r="Y4" s="39"/>
      <c r="Z4" s="40"/>
      <c r="AA4" s="42"/>
      <c r="AB4" s="42"/>
      <c r="AC4" s="42"/>
      <c r="AD4" s="112"/>
    </row>
    <row r="5" spans="1:30" s="3" customFormat="1" ht="17.25" customHeight="1" x14ac:dyDescent="0.15">
      <c r="A5" s="60"/>
      <c r="B5" s="34" t="s">
        <v>46</v>
      </c>
      <c r="C5" s="34"/>
      <c r="D5" s="44">
        <f>IF(""=D3,"",D3)</f>
        <v>1033.58</v>
      </c>
      <c r="E5" s="45"/>
      <c r="F5" s="48" t="str">
        <f>F3</f>
        <v>㎡</v>
      </c>
      <c r="G5" s="48" t="s">
        <v>4</v>
      </c>
      <c r="H5" s="48">
        <f>IF(ISBLANK(H3),"",H3)</f>
        <v>0.04</v>
      </c>
      <c r="I5" s="48"/>
      <c r="J5" s="48" t="s">
        <v>5</v>
      </c>
      <c r="K5" s="48" t="s">
        <v>4</v>
      </c>
      <c r="L5" s="48">
        <v>0.25</v>
      </c>
      <c r="M5" s="116" t="s">
        <v>4</v>
      </c>
      <c r="N5" s="50">
        <v>6</v>
      </c>
      <c r="O5" s="48" t="s">
        <v>6</v>
      </c>
      <c r="P5" s="48" t="s">
        <v>12</v>
      </c>
      <c r="Q5" s="50">
        <v>15</v>
      </c>
      <c r="R5" s="50"/>
      <c r="S5" s="48" t="s">
        <v>5</v>
      </c>
      <c r="T5" s="48" t="s">
        <v>22</v>
      </c>
      <c r="U5" s="52">
        <f>IF(OR(A3="",D5="",Q5=""),"",ROUND(D5*H5*L5*N5/Q5,1))</f>
        <v>4.0999999999999996</v>
      </c>
      <c r="V5" s="52"/>
      <c r="W5" s="54" t="s">
        <v>8</v>
      </c>
      <c r="X5" s="38"/>
      <c r="Y5" s="39"/>
      <c r="Z5" s="40"/>
      <c r="AA5" s="42"/>
      <c r="AB5" s="42"/>
      <c r="AC5" s="42"/>
      <c r="AD5" s="112"/>
    </row>
    <row r="6" spans="1:30" s="3" customFormat="1" x14ac:dyDescent="0.15">
      <c r="A6" s="60"/>
      <c r="B6" s="34"/>
      <c r="C6" s="34"/>
      <c r="D6" s="46"/>
      <c r="E6" s="47"/>
      <c r="F6" s="49"/>
      <c r="G6" s="49"/>
      <c r="H6" s="49"/>
      <c r="I6" s="49"/>
      <c r="J6" s="49"/>
      <c r="K6" s="49"/>
      <c r="L6" s="49"/>
      <c r="M6" s="117"/>
      <c r="N6" s="51"/>
      <c r="O6" s="49"/>
      <c r="P6" s="49"/>
      <c r="Q6" s="51"/>
      <c r="R6" s="51"/>
      <c r="S6" s="49"/>
      <c r="T6" s="49"/>
      <c r="U6" s="53"/>
      <c r="V6" s="53"/>
      <c r="W6" s="55"/>
      <c r="X6" s="38"/>
      <c r="Y6" s="39"/>
      <c r="Z6" s="40"/>
      <c r="AA6" s="42"/>
      <c r="AB6" s="42"/>
      <c r="AC6" s="42"/>
      <c r="AD6" s="112"/>
    </row>
    <row r="7" spans="1:30" s="3" customFormat="1" x14ac:dyDescent="0.15">
      <c r="A7" s="60" t="s">
        <v>29</v>
      </c>
      <c r="B7" s="34" t="s">
        <v>45</v>
      </c>
      <c r="C7" s="34"/>
      <c r="D7" s="56">
        <v>286.14</v>
      </c>
      <c r="E7" s="57"/>
      <c r="F7" s="61" t="s">
        <v>36</v>
      </c>
      <c r="G7" s="48" t="s">
        <v>4</v>
      </c>
      <c r="H7" s="48">
        <f>IF(A7="","",VLOOKUP(A7,' 参照 '!E4:F12,2,))</f>
        <v>0.2</v>
      </c>
      <c r="I7" s="48"/>
      <c r="J7" s="48" t="s">
        <v>5</v>
      </c>
      <c r="K7" s="48" t="s">
        <v>4</v>
      </c>
      <c r="L7" s="48">
        <v>0.75</v>
      </c>
      <c r="M7" s="116" t="s">
        <v>4</v>
      </c>
      <c r="N7" s="50">
        <v>3</v>
      </c>
      <c r="O7" s="48" t="s">
        <v>6</v>
      </c>
      <c r="P7" s="48" t="s">
        <v>12</v>
      </c>
      <c r="Q7" s="50">
        <v>15</v>
      </c>
      <c r="R7" s="50"/>
      <c r="S7" s="48" t="s">
        <v>5</v>
      </c>
      <c r="T7" s="48" t="s">
        <v>22</v>
      </c>
      <c r="U7" s="52">
        <f>IF(OR(A7="",D7="",Q7=""),"",ROUND(D7*H7*L7*N7/Q7,1))</f>
        <v>8.6</v>
      </c>
      <c r="V7" s="52"/>
      <c r="W7" s="54" t="s">
        <v>13</v>
      </c>
      <c r="X7" s="38"/>
      <c r="Y7" s="39"/>
      <c r="Z7" s="40"/>
      <c r="AA7" s="42"/>
      <c r="AB7" s="42"/>
      <c r="AC7" s="42"/>
      <c r="AD7" s="112"/>
    </row>
    <row r="8" spans="1:30" s="3" customFormat="1" x14ac:dyDescent="0.15">
      <c r="A8" s="60"/>
      <c r="B8" s="34"/>
      <c r="C8" s="34"/>
      <c r="D8" s="58"/>
      <c r="E8" s="59"/>
      <c r="F8" s="62"/>
      <c r="G8" s="49"/>
      <c r="H8" s="49"/>
      <c r="I8" s="49"/>
      <c r="J8" s="49"/>
      <c r="K8" s="49"/>
      <c r="L8" s="49"/>
      <c r="M8" s="117"/>
      <c r="N8" s="51"/>
      <c r="O8" s="49"/>
      <c r="P8" s="49"/>
      <c r="Q8" s="51"/>
      <c r="R8" s="51"/>
      <c r="S8" s="49"/>
      <c r="T8" s="49"/>
      <c r="U8" s="53"/>
      <c r="V8" s="53"/>
      <c r="W8" s="55"/>
      <c r="X8" s="38"/>
      <c r="Y8" s="39"/>
      <c r="Z8" s="40"/>
      <c r="AA8" s="42"/>
      <c r="AB8" s="42"/>
      <c r="AC8" s="42"/>
      <c r="AD8" s="112"/>
    </row>
    <row r="9" spans="1:30" x14ac:dyDescent="0.15">
      <c r="A9" s="60"/>
      <c r="B9" s="34" t="s">
        <v>46</v>
      </c>
      <c r="C9" s="34"/>
      <c r="D9" s="44">
        <f>IF(""=D7,"",D7)</f>
        <v>286.14</v>
      </c>
      <c r="E9" s="45"/>
      <c r="F9" s="48" t="str">
        <f>F7</f>
        <v>㎡</v>
      </c>
      <c r="G9" s="48" t="s">
        <v>4</v>
      </c>
      <c r="H9" s="48">
        <f>IF(ISBLANK(H7),"",H7)</f>
        <v>0.2</v>
      </c>
      <c r="I9" s="48"/>
      <c r="J9" s="48" t="s">
        <v>5</v>
      </c>
      <c r="K9" s="48" t="s">
        <v>4</v>
      </c>
      <c r="L9" s="48">
        <v>0.25</v>
      </c>
      <c r="M9" s="116" t="s">
        <v>4</v>
      </c>
      <c r="N9" s="50">
        <v>6</v>
      </c>
      <c r="O9" s="48" t="s">
        <v>6</v>
      </c>
      <c r="P9" s="48" t="s">
        <v>12</v>
      </c>
      <c r="Q9" s="50">
        <v>15</v>
      </c>
      <c r="R9" s="50"/>
      <c r="S9" s="48" t="s">
        <v>5</v>
      </c>
      <c r="T9" s="48" t="s">
        <v>22</v>
      </c>
      <c r="U9" s="52">
        <f>IF(OR(A7="",D9="",Q9=""),"",ROUND(D9*H9*L9*N9/Q9,1))</f>
        <v>5.7</v>
      </c>
      <c r="V9" s="52"/>
      <c r="W9" s="54" t="s">
        <v>14</v>
      </c>
      <c r="X9" s="38"/>
      <c r="Y9" s="39"/>
      <c r="Z9" s="40"/>
      <c r="AA9" s="42"/>
      <c r="AB9" s="42"/>
      <c r="AC9" s="42"/>
      <c r="AD9" s="112"/>
    </row>
    <row r="10" spans="1:30" ht="18" customHeight="1" x14ac:dyDescent="0.15">
      <c r="A10" s="60"/>
      <c r="B10" s="34"/>
      <c r="C10" s="34"/>
      <c r="D10" s="46"/>
      <c r="E10" s="47"/>
      <c r="F10" s="49"/>
      <c r="G10" s="49"/>
      <c r="H10" s="49"/>
      <c r="I10" s="49"/>
      <c r="J10" s="49"/>
      <c r="K10" s="49"/>
      <c r="L10" s="49"/>
      <c r="M10" s="117"/>
      <c r="N10" s="51"/>
      <c r="O10" s="49"/>
      <c r="P10" s="49"/>
      <c r="Q10" s="51"/>
      <c r="R10" s="51"/>
      <c r="S10" s="49"/>
      <c r="T10" s="49"/>
      <c r="U10" s="53"/>
      <c r="V10" s="53"/>
      <c r="W10" s="55"/>
      <c r="X10" s="38"/>
      <c r="Y10" s="39"/>
      <c r="Z10" s="40"/>
      <c r="AA10" s="42"/>
      <c r="AB10" s="42"/>
      <c r="AC10" s="42"/>
      <c r="AD10" s="112"/>
    </row>
    <row r="11" spans="1:30" s="3" customFormat="1" ht="13.5" customHeight="1" x14ac:dyDescent="0.15">
      <c r="A11" s="60"/>
      <c r="B11" s="34" t="s">
        <v>45</v>
      </c>
      <c r="C11" s="34"/>
      <c r="D11" s="56"/>
      <c r="E11" s="57"/>
      <c r="F11" s="61" t="s">
        <v>23</v>
      </c>
      <c r="G11" s="48" t="s">
        <v>4</v>
      </c>
      <c r="H11" s="48" t="str">
        <f>IF(A11="","",VLOOKUP(A11,' 参照 '!E4:F12,2,))</f>
        <v/>
      </c>
      <c r="I11" s="48"/>
      <c r="J11" s="48" t="s">
        <v>5</v>
      </c>
      <c r="K11" s="48" t="s">
        <v>4</v>
      </c>
      <c r="L11" s="48">
        <v>0.75</v>
      </c>
      <c r="M11" s="116" t="s">
        <v>4</v>
      </c>
      <c r="N11" s="50"/>
      <c r="O11" s="48" t="s">
        <v>6</v>
      </c>
      <c r="P11" s="48" t="s">
        <v>12</v>
      </c>
      <c r="Q11" s="50"/>
      <c r="R11" s="50"/>
      <c r="S11" s="48" t="s">
        <v>5</v>
      </c>
      <c r="T11" s="48" t="s">
        <v>22</v>
      </c>
      <c r="U11" s="52" t="str">
        <f>IF(OR(A11="",D11="",Q11=""),"",ROUND(D11*H11*L11*N11/Q11,1))</f>
        <v/>
      </c>
      <c r="V11" s="52"/>
      <c r="W11" s="54" t="s">
        <v>15</v>
      </c>
      <c r="X11" s="63">
        <f>IF(U3="","",ROUNDUP(SUM(U3,U7,U11,U15,U19),0))</f>
        <v>15</v>
      </c>
      <c r="Y11" s="64"/>
      <c r="Z11" s="65"/>
      <c r="AA11" s="42"/>
      <c r="AB11" s="42"/>
      <c r="AC11" s="42"/>
      <c r="AD11" s="112"/>
    </row>
    <row r="12" spans="1:30" s="3" customFormat="1" x14ac:dyDescent="0.15">
      <c r="A12" s="60"/>
      <c r="B12" s="34"/>
      <c r="C12" s="34"/>
      <c r="D12" s="58"/>
      <c r="E12" s="59"/>
      <c r="F12" s="62"/>
      <c r="G12" s="49"/>
      <c r="H12" s="49"/>
      <c r="I12" s="49"/>
      <c r="J12" s="49"/>
      <c r="K12" s="49"/>
      <c r="L12" s="49"/>
      <c r="M12" s="117"/>
      <c r="N12" s="51"/>
      <c r="O12" s="49"/>
      <c r="P12" s="49"/>
      <c r="Q12" s="51"/>
      <c r="R12" s="51"/>
      <c r="S12" s="49"/>
      <c r="T12" s="49"/>
      <c r="U12" s="53"/>
      <c r="V12" s="53"/>
      <c r="W12" s="55"/>
      <c r="X12" s="63"/>
      <c r="Y12" s="64"/>
      <c r="Z12" s="65"/>
      <c r="AA12" s="42"/>
      <c r="AB12" s="42"/>
      <c r="AC12" s="42"/>
      <c r="AD12" s="112"/>
    </row>
    <row r="13" spans="1:30" s="3" customFormat="1" x14ac:dyDescent="0.15">
      <c r="A13" s="60"/>
      <c r="B13" s="34" t="s">
        <v>46</v>
      </c>
      <c r="C13" s="34"/>
      <c r="D13" s="44" t="str">
        <f>IF(""=D11,"",D11)</f>
        <v/>
      </c>
      <c r="E13" s="45"/>
      <c r="F13" s="48" t="str">
        <f>F11</f>
        <v>㎡</v>
      </c>
      <c r="G13" s="48" t="s">
        <v>4</v>
      </c>
      <c r="H13" s="48" t="str">
        <f>IF(ISBLANK(H11),"",H11)</f>
        <v/>
      </c>
      <c r="I13" s="48"/>
      <c r="J13" s="48" t="s">
        <v>5</v>
      </c>
      <c r="K13" s="48" t="s">
        <v>4</v>
      </c>
      <c r="L13" s="48">
        <v>0.25</v>
      </c>
      <c r="M13" s="116" t="s">
        <v>4</v>
      </c>
      <c r="N13" s="50"/>
      <c r="O13" s="48" t="s">
        <v>6</v>
      </c>
      <c r="P13" s="48" t="s">
        <v>12</v>
      </c>
      <c r="Q13" s="50"/>
      <c r="R13" s="50"/>
      <c r="S13" s="48" t="s">
        <v>5</v>
      </c>
      <c r="T13" s="48" t="s">
        <v>22</v>
      </c>
      <c r="U13" s="52" t="str">
        <f>IF(OR(A11="",D13="",Q13=""),"",ROUND(D13*H13*L13*N13/Q13,1))</f>
        <v/>
      </c>
      <c r="V13" s="52"/>
      <c r="W13" s="54" t="s">
        <v>16</v>
      </c>
      <c r="X13" s="66" t="s">
        <v>54</v>
      </c>
      <c r="Y13" s="67"/>
      <c r="Z13" s="68"/>
      <c r="AA13" s="42"/>
      <c r="AB13" s="42"/>
      <c r="AC13" s="42"/>
      <c r="AD13" s="112"/>
    </row>
    <row r="14" spans="1:30" s="3" customFormat="1" x14ac:dyDescent="0.15">
      <c r="A14" s="60"/>
      <c r="B14" s="34"/>
      <c r="C14" s="34"/>
      <c r="D14" s="46"/>
      <c r="E14" s="47"/>
      <c r="F14" s="49"/>
      <c r="G14" s="49"/>
      <c r="H14" s="49"/>
      <c r="I14" s="49"/>
      <c r="J14" s="49"/>
      <c r="K14" s="49"/>
      <c r="L14" s="49"/>
      <c r="M14" s="117"/>
      <c r="N14" s="51"/>
      <c r="O14" s="49"/>
      <c r="P14" s="49"/>
      <c r="Q14" s="51"/>
      <c r="R14" s="51"/>
      <c r="S14" s="49"/>
      <c r="T14" s="49"/>
      <c r="U14" s="53"/>
      <c r="V14" s="53"/>
      <c r="W14" s="55"/>
      <c r="X14" s="69"/>
      <c r="Y14" s="67"/>
      <c r="Z14" s="68"/>
      <c r="AA14" s="43"/>
      <c r="AB14" s="43"/>
      <c r="AC14" s="43"/>
      <c r="AD14" s="112"/>
    </row>
    <row r="15" spans="1:30" s="3" customFormat="1" x14ac:dyDescent="0.15">
      <c r="A15" s="60"/>
      <c r="B15" s="34" t="s">
        <v>45</v>
      </c>
      <c r="C15" s="34"/>
      <c r="D15" s="56"/>
      <c r="E15" s="57"/>
      <c r="F15" s="61" t="s">
        <v>23</v>
      </c>
      <c r="G15" s="48" t="s">
        <v>4</v>
      </c>
      <c r="H15" s="48" t="str">
        <f>IF(A15="","",VLOOKUP(A15,' 参照 '!E4:F12,2,))</f>
        <v/>
      </c>
      <c r="I15" s="48"/>
      <c r="J15" s="48" t="s">
        <v>5</v>
      </c>
      <c r="K15" s="48" t="s">
        <v>4</v>
      </c>
      <c r="L15" s="48">
        <v>0.75</v>
      </c>
      <c r="M15" s="116" t="s">
        <v>4</v>
      </c>
      <c r="N15" s="50"/>
      <c r="O15" s="48" t="s">
        <v>6</v>
      </c>
      <c r="P15" s="48" t="s">
        <v>12</v>
      </c>
      <c r="Q15" s="50"/>
      <c r="R15" s="50"/>
      <c r="S15" s="48" t="s">
        <v>5</v>
      </c>
      <c r="T15" s="48" t="s">
        <v>22</v>
      </c>
      <c r="U15" s="52" t="str">
        <f>IF(OR(A15="",D15="",Q15=""),"",ROUND(D15*H15*L15*N15/Q15,1))</f>
        <v/>
      </c>
      <c r="V15" s="52"/>
      <c r="W15" s="54" t="s">
        <v>17</v>
      </c>
      <c r="X15" s="69"/>
      <c r="Y15" s="67"/>
      <c r="Z15" s="68"/>
      <c r="AA15" s="77">
        <f>IF(U3="","",(SUM(U3:V22)*1.4))</f>
        <v>34.44</v>
      </c>
      <c r="AB15" s="77"/>
      <c r="AC15" s="77"/>
      <c r="AD15" s="112"/>
    </row>
    <row r="16" spans="1:30" s="3" customFormat="1" x14ac:dyDescent="0.15">
      <c r="A16" s="60"/>
      <c r="B16" s="34"/>
      <c r="C16" s="34"/>
      <c r="D16" s="58"/>
      <c r="E16" s="59"/>
      <c r="F16" s="62"/>
      <c r="G16" s="49"/>
      <c r="H16" s="49"/>
      <c r="I16" s="49"/>
      <c r="J16" s="49"/>
      <c r="K16" s="49"/>
      <c r="L16" s="49"/>
      <c r="M16" s="117"/>
      <c r="N16" s="51"/>
      <c r="O16" s="49"/>
      <c r="P16" s="49"/>
      <c r="Q16" s="51"/>
      <c r="R16" s="51"/>
      <c r="S16" s="49"/>
      <c r="T16" s="49"/>
      <c r="U16" s="53"/>
      <c r="V16" s="53"/>
      <c r="W16" s="55"/>
      <c r="X16" s="69"/>
      <c r="Y16" s="67"/>
      <c r="Z16" s="68"/>
      <c r="AA16" s="78"/>
      <c r="AB16" s="78"/>
      <c r="AC16" s="78"/>
      <c r="AD16" s="112"/>
    </row>
    <row r="17" spans="1:30" s="3" customFormat="1" x14ac:dyDescent="0.15">
      <c r="A17" s="60"/>
      <c r="B17" s="34" t="s">
        <v>46</v>
      </c>
      <c r="C17" s="34"/>
      <c r="D17" s="44" t="str">
        <f>IF(""=D15,"",D15)</f>
        <v/>
      </c>
      <c r="E17" s="45"/>
      <c r="F17" s="48" t="str">
        <f>F15</f>
        <v>㎡</v>
      </c>
      <c r="G17" s="48" t="s">
        <v>4</v>
      </c>
      <c r="H17" s="48" t="str">
        <f>IF(ISBLANK(H15),"",H15)</f>
        <v/>
      </c>
      <c r="I17" s="48"/>
      <c r="J17" s="48" t="s">
        <v>5</v>
      </c>
      <c r="K17" s="48" t="s">
        <v>4</v>
      </c>
      <c r="L17" s="48">
        <v>0.25</v>
      </c>
      <c r="M17" s="116" t="s">
        <v>4</v>
      </c>
      <c r="N17" s="50"/>
      <c r="O17" s="48" t="s">
        <v>6</v>
      </c>
      <c r="P17" s="48" t="s">
        <v>12</v>
      </c>
      <c r="Q17" s="50"/>
      <c r="R17" s="50"/>
      <c r="S17" s="48" t="s">
        <v>5</v>
      </c>
      <c r="T17" s="48" t="s">
        <v>22</v>
      </c>
      <c r="U17" s="52" t="str">
        <f>IF(OR(A15="",D17="",Q17=""),"",ROUND(D17*H17*L17*N17/Q17,1))</f>
        <v/>
      </c>
      <c r="V17" s="52"/>
      <c r="W17" s="54" t="s">
        <v>18</v>
      </c>
      <c r="X17" s="70">
        <f>IF(U5="","",ROUNDUP(SUM(U5,U9,U13,U17,U21),0))</f>
        <v>10</v>
      </c>
      <c r="Y17" s="71"/>
      <c r="Z17" s="72"/>
      <c r="AA17" s="78"/>
      <c r="AB17" s="78"/>
      <c r="AC17" s="78"/>
      <c r="AD17" s="112"/>
    </row>
    <row r="18" spans="1:30" s="3" customFormat="1" x14ac:dyDescent="0.15">
      <c r="A18" s="60"/>
      <c r="B18" s="34"/>
      <c r="C18" s="34"/>
      <c r="D18" s="46"/>
      <c r="E18" s="47"/>
      <c r="F18" s="49"/>
      <c r="G18" s="49"/>
      <c r="H18" s="49"/>
      <c r="I18" s="49"/>
      <c r="J18" s="49"/>
      <c r="K18" s="49"/>
      <c r="L18" s="49"/>
      <c r="M18" s="117"/>
      <c r="N18" s="51"/>
      <c r="O18" s="49"/>
      <c r="P18" s="49"/>
      <c r="Q18" s="51"/>
      <c r="R18" s="51"/>
      <c r="S18" s="49"/>
      <c r="T18" s="49"/>
      <c r="U18" s="53"/>
      <c r="V18" s="53"/>
      <c r="W18" s="55"/>
      <c r="X18" s="73"/>
      <c r="Y18" s="71"/>
      <c r="Z18" s="72"/>
      <c r="AA18" s="78"/>
      <c r="AB18" s="78"/>
      <c r="AC18" s="78"/>
      <c r="AD18" s="112"/>
    </row>
    <row r="19" spans="1:30" s="3" customFormat="1" ht="13.5" customHeight="1" x14ac:dyDescent="0.15">
      <c r="A19" s="60"/>
      <c r="B19" s="34" t="s">
        <v>45</v>
      </c>
      <c r="C19" s="34"/>
      <c r="D19" s="56"/>
      <c r="E19" s="57"/>
      <c r="F19" s="61" t="s">
        <v>70</v>
      </c>
      <c r="G19" s="48" t="s">
        <v>4</v>
      </c>
      <c r="H19" s="48" t="str">
        <f>IF(A19="","",VLOOKUP(A19,' 参照 '!E4:F12,2,))</f>
        <v/>
      </c>
      <c r="I19" s="48"/>
      <c r="J19" s="48" t="s">
        <v>5</v>
      </c>
      <c r="K19" s="48" t="s">
        <v>4</v>
      </c>
      <c r="L19" s="48">
        <v>0.75</v>
      </c>
      <c r="M19" s="116" t="s">
        <v>4</v>
      </c>
      <c r="N19" s="50"/>
      <c r="O19" s="48" t="s">
        <v>6</v>
      </c>
      <c r="P19" s="48" t="s">
        <v>12</v>
      </c>
      <c r="Q19" s="50"/>
      <c r="R19" s="50"/>
      <c r="S19" s="48" t="s">
        <v>5</v>
      </c>
      <c r="T19" s="48" t="s">
        <v>22</v>
      </c>
      <c r="U19" s="52" t="str">
        <f>IF(OR(A19="",D19="",Q19=""),"",ROUND(D19*H19*L19*N19/Q19,1))</f>
        <v/>
      </c>
      <c r="V19" s="52"/>
      <c r="W19" s="54" t="s">
        <v>19</v>
      </c>
      <c r="X19" s="73"/>
      <c r="Y19" s="71"/>
      <c r="Z19" s="72"/>
      <c r="AA19" s="78"/>
      <c r="AB19" s="78"/>
      <c r="AC19" s="78"/>
      <c r="AD19" s="112"/>
    </row>
    <row r="20" spans="1:30" s="3" customFormat="1" x14ac:dyDescent="0.15">
      <c r="A20" s="60"/>
      <c r="B20" s="34"/>
      <c r="C20" s="34"/>
      <c r="D20" s="58"/>
      <c r="E20" s="59"/>
      <c r="F20" s="62"/>
      <c r="G20" s="49"/>
      <c r="H20" s="49"/>
      <c r="I20" s="49"/>
      <c r="J20" s="49"/>
      <c r="K20" s="49"/>
      <c r="L20" s="49"/>
      <c r="M20" s="117"/>
      <c r="N20" s="51"/>
      <c r="O20" s="49"/>
      <c r="P20" s="49"/>
      <c r="Q20" s="51"/>
      <c r="R20" s="51"/>
      <c r="S20" s="49"/>
      <c r="T20" s="49"/>
      <c r="U20" s="53"/>
      <c r="V20" s="53"/>
      <c r="W20" s="55"/>
      <c r="X20" s="73"/>
      <c r="Y20" s="71"/>
      <c r="Z20" s="72"/>
      <c r="AA20" s="78"/>
      <c r="AB20" s="78"/>
      <c r="AC20" s="78"/>
      <c r="AD20" s="112"/>
    </row>
    <row r="21" spans="1:30" s="3" customFormat="1" x14ac:dyDescent="0.15">
      <c r="A21" s="60"/>
      <c r="B21" s="34" t="s">
        <v>46</v>
      </c>
      <c r="C21" s="34"/>
      <c r="D21" s="44" t="str">
        <f>IF(""=D19,"",D19)</f>
        <v/>
      </c>
      <c r="E21" s="45"/>
      <c r="F21" s="48" t="str">
        <f>F19</f>
        <v>㎡</v>
      </c>
      <c r="G21" s="48" t="s">
        <v>4</v>
      </c>
      <c r="H21" s="48" t="str">
        <f>IF(ISBLANK(H19),"",H19)</f>
        <v/>
      </c>
      <c r="I21" s="48"/>
      <c r="J21" s="48" t="s">
        <v>5</v>
      </c>
      <c r="K21" s="48" t="s">
        <v>4</v>
      </c>
      <c r="L21" s="48">
        <v>0.25</v>
      </c>
      <c r="M21" s="116" t="s">
        <v>4</v>
      </c>
      <c r="N21" s="50"/>
      <c r="O21" s="48" t="s">
        <v>6</v>
      </c>
      <c r="P21" s="48" t="s">
        <v>12</v>
      </c>
      <c r="Q21" s="50"/>
      <c r="R21" s="50"/>
      <c r="S21" s="48" t="s">
        <v>5</v>
      </c>
      <c r="T21" s="48" t="s">
        <v>22</v>
      </c>
      <c r="U21" s="52" t="str">
        <f>IF(OR(A19="",D21="",Q21=""),"",ROUND(D21*H21*L21*N21/Q21,1))</f>
        <v/>
      </c>
      <c r="V21" s="52"/>
      <c r="W21" s="54" t="s">
        <v>20</v>
      </c>
      <c r="X21" s="73"/>
      <c r="Y21" s="71"/>
      <c r="Z21" s="72"/>
      <c r="AA21" s="78"/>
      <c r="AB21" s="78"/>
      <c r="AC21" s="78"/>
      <c r="AD21" s="112"/>
    </row>
    <row r="22" spans="1:30" s="3" customFormat="1" x14ac:dyDescent="0.15">
      <c r="A22" s="60"/>
      <c r="B22" s="34"/>
      <c r="C22" s="34"/>
      <c r="D22" s="46"/>
      <c r="E22" s="47"/>
      <c r="F22" s="49"/>
      <c r="G22" s="49"/>
      <c r="H22" s="49"/>
      <c r="I22" s="49"/>
      <c r="J22" s="49"/>
      <c r="K22" s="49"/>
      <c r="L22" s="49"/>
      <c r="M22" s="117"/>
      <c r="N22" s="51"/>
      <c r="O22" s="49"/>
      <c r="P22" s="49"/>
      <c r="Q22" s="51"/>
      <c r="R22" s="51"/>
      <c r="S22" s="79"/>
      <c r="T22" s="79"/>
      <c r="U22" s="80"/>
      <c r="V22" s="80"/>
      <c r="W22" s="55"/>
      <c r="X22" s="74"/>
      <c r="Y22" s="75"/>
      <c r="Z22" s="76"/>
      <c r="AA22" s="78"/>
      <c r="AB22" s="78"/>
      <c r="AC22" s="78"/>
      <c r="AD22" s="112"/>
    </row>
    <row r="23" spans="1:30" s="3" customFormat="1" x14ac:dyDescent="0.15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42" t="s">
        <v>9</v>
      </c>
      <c r="T23" s="42"/>
      <c r="U23" s="42"/>
      <c r="V23" s="42"/>
      <c r="W23" s="42"/>
      <c r="X23" s="113">
        <f>SUM(X3:Z22)</f>
        <v>25</v>
      </c>
      <c r="Y23" s="113"/>
      <c r="Z23" s="113"/>
      <c r="AA23" s="42" t="s">
        <v>21</v>
      </c>
      <c r="AB23" s="42"/>
      <c r="AC23" s="42"/>
      <c r="AD23" s="113">
        <f>SUM(AD3)</f>
        <v>34</v>
      </c>
    </row>
    <row r="24" spans="1:30" s="3" customFormat="1" x14ac:dyDescent="0.15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42"/>
      <c r="T24" s="42"/>
      <c r="U24" s="42"/>
      <c r="V24" s="42"/>
      <c r="W24" s="42"/>
      <c r="X24" s="113"/>
      <c r="Y24" s="113"/>
      <c r="Z24" s="113"/>
      <c r="AA24" s="42"/>
      <c r="AB24" s="42"/>
      <c r="AC24" s="42"/>
      <c r="AD24" s="113"/>
    </row>
    <row r="25" spans="1:30" s="3" customFormat="1" ht="11.25" customHeight="1" x14ac:dyDescent="0.15">
      <c r="A25" s="18"/>
      <c r="B25" s="18"/>
      <c r="C25" s="18"/>
      <c r="D25" s="18"/>
      <c r="E25" s="18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</row>
    <row r="26" spans="1:30" s="3" customFormat="1" x14ac:dyDescent="0.15">
      <c r="A26" s="114" t="s">
        <v>62</v>
      </c>
      <c r="B26" s="114"/>
      <c r="C26" s="115" t="s">
        <v>73</v>
      </c>
      <c r="D26" s="115"/>
      <c r="E26" s="115"/>
      <c r="F26" s="115"/>
      <c r="G26" s="115"/>
      <c r="H26" s="115"/>
      <c r="I26" s="115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</row>
    <row r="27" spans="1:30" s="3" customFormat="1" x14ac:dyDescent="0.15">
      <c r="A27" s="88" t="s">
        <v>57</v>
      </c>
      <c r="B27" s="88"/>
      <c r="C27" s="101" t="s">
        <v>41</v>
      </c>
      <c r="D27" s="102"/>
      <c r="E27" s="50">
        <v>0.6</v>
      </c>
      <c r="F27" s="50"/>
      <c r="G27" s="50"/>
      <c r="H27" s="102" t="s">
        <v>59</v>
      </c>
      <c r="I27" s="102"/>
      <c r="J27" s="102"/>
      <c r="K27" s="102"/>
      <c r="L27" s="102"/>
      <c r="M27" s="102"/>
      <c r="N27" s="102"/>
      <c r="O27" s="50">
        <v>0.6</v>
      </c>
      <c r="P27" s="50"/>
      <c r="Q27" s="50"/>
      <c r="R27" s="108" t="s">
        <v>60</v>
      </c>
      <c r="S27" s="108"/>
      <c r="T27" s="108"/>
      <c r="U27" s="108"/>
      <c r="V27" s="110">
        <v>34</v>
      </c>
      <c r="W27" s="110"/>
      <c r="X27" s="108" t="s">
        <v>61</v>
      </c>
      <c r="Y27" s="50">
        <v>2</v>
      </c>
      <c r="Z27" s="108" t="s">
        <v>40</v>
      </c>
      <c r="AA27" s="108" t="s">
        <v>22</v>
      </c>
      <c r="AB27" s="118">
        <v>6.12</v>
      </c>
      <c r="AC27" s="119"/>
      <c r="AD27" s="119"/>
    </row>
    <row r="28" spans="1:30" s="3" customFormat="1" x14ac:dyDescent="0.15">
      <c r="A28" s="88"/>
      <c r="B28" s="88"/>
      <c r="C28" s="103"/>
      <c r="D28" s="104"/>
      <c r="E28" s="51"/>
      <c r="F28" s="51"/>
      <c r="G28" s="51"/>
      <c r="H28" s="104"/>
      <c r="I28" s="104"/>
      <c r="J28" s="104"/>
      <c r="K28" s="104"/>
      <c r="L28" s="104"/>
      <c r="M28" s="104"/>
      <c r="N28" s="104"/>
      <c r="O28" s="51"/>
      <c r="P28" s="51"/>
      <c r="Q28" s="51"/>
      <c r="R28" s="109"/>
      <c r="S28" s="109"/>
      <c r="T28" s="109"/>
      <c r="U28" s="109"/>
      <c r="V28" s="111"/>
      <c r="W28" s="111"/>
      <c r="X28" s="109"/>
      <c r="Y28" s="51"/>
      <c r="Z28" s="109"/>
      <c r="AA28" s="109"/>
      <c r="AB28" s="118"/>
      <c r="AC28" s="119"/>
      <c r="AD28" s="119"/>
    </row>
    <row r="29" spans="1:30" x14ac:dyDescent="0.15">
      <c r="A29" s="88" t="s">
        <v>58</v>
      </c>
      <c r="B29" s="88"/>
      <c r="C29" s="120">
        <v>1</v>
      </c>
      <c r="D29" s="121"/>
      <c r="E29" s="121"/>
      <c r="F29" s="95" t="s">
        <v>44</v>
      </c>
      <c r="G29" s="96"/>
      <c r="H29" s="96"/>
      <c r="I29" s="96"/>
      <c r="J29" s="96"/>
      <c r="K29" s="97"/>
      <c r="L29" s="107">
        <v>15.56</v>
      </c>
      <c r="M29" s="107"/>
      <c r="N29" s="107"/>
      <c r="O29" s="107"/>
      <c r="P29" s="101" t="s">
        <v>39</v>
      </c>
      <c r="Q29" s="102"/>
      <c r="R29" s="102"/>
      <c r="S29" s="102"/>
      <c r="T29" s="107">
        <v>22.68</v>
      </c>
      <c r="U29" s="107"/>
      <c r="V29" s="107"/>
      <c r="W29" s="107"/>
      <c r="X29" s="101" t="s">
        <v>38</v>
      </c>
      <c r="Y29" s="102"/>
      <c r="Z29" s="102"/>
      <c r="AA29" s="102"/>
      <c r="AB29" s="105"/>
      <c r="AC29" s="107">
        <v>3</v>
      </c>
      <c r="AD29" s="107"/>
    </row>
    <row r="30" spans="1:30" ht="19.5" customHeight="1" x14ac:dyDescent="0.15">
      <c r="A30" s="88"/>
      <c r="B30" s="88"/>
      <c r="C30" s="122"/>
      <c r="D30" s="123"/>
      <c r="E30" s="123"/>
      <c r="F30" s="98"/>
      <c r="G30" s="99"/>
      <c r="H30" s="99"/>
      <c r="I30" s="99"/>
      <c r="J30" s="99"/>
      <c r="K30" s="100"/>
      <c r="L30" s="107"/>
      <c r="M30" s="107"/>
      <c r="N30" s="107"/>
      <c r="O30" s="107"/>
      <c r="P30" s="103"/>
      <c r="Q30" s="104"/>
      <c r="R30" s="104"/>
      <c r="S30" s="104"/>
      <c r="T30" s="107"/>
      <c r="U30" s="107"/>
      <c r="V30" s="107"/>
      <c r="W30" s="107"/>
      <c r="X30" s="103"/>
      <c r="Y30" s="104"/>
      <c r="Z30" s="104"/>
      <c r="AA30" s="104"/>
      <c r="AB30" s="106"/>
      <c r="AC30" s="107"/>
      <c r="AD30" s="107"/>
    </row>
    <row r="31" spans="1:30" s="3" customFormat="1" x14ac:dyDescent="0.15">
      <c r="A31" s="21" t="s">
        <v>63</v>
      </c>
      <c r="B31" s="82" t="s">
        <v>48</v>
      </c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</row>
    <row r="32" spans="1:30" s="3" customFormat="1" x14ac:dyDescent="0.15">
      <c r="A32" s="22"/>
      <c r="B32" s="83" t="s">
        <v>56</v>
      </c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</row>
    <row r="33" spans="1:30" s="3" customFormat="1" ht="13.5" customHeight="1" x14ac:dyDescent="0.15">
      <c r="A33" s="22"/>
      <c r="B33" s="83" t="s">
        <v>52</v>
      </c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</row>
    <row r="34" spans="1:30" s="3" customFormat="1" x14ac:dyDescent="0.15">
      <c r="A34" s="22"/>
      <c r="B34" s="81" t="s">
        <v>49</v>
      </c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</row>
    <row r="35" spans="1:30" s="3" customFormat="1" x14ac:dyDescent="0.15">
      <c r="A35" s="22"/>
      <c r="B35" s="81" t="s">
        <v>71</v>
      </c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</row>
    <row r="36" spans="1:30" s="3" customFormat="1" ht="12" customHeight="1" x14ac:dyDescent="0.15">
      <c r="A36" s="22"/>
      <c r="B36" s="81" t="s">
        <v>55</v>
      </c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</row>
    <row r="37" spans="1:30" ht="11.25" customHeight="1" x14ac:dyDescent="0.15">
      <c r="A37" s="22"/>
      <c r="B37" s="81" t="s">
        <v>50</v>
      </c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</row>
    <row r="38" spans="1:30" s="3" customFormat="1" ht="15" customHeight="1" x14ac:dyDescent="0.15">
      <c r="A38" s="22"/>
      <c r="B38" s="81" t="s">
        <v>51</v>
      </c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</row>
    <row r="39" spans="1:30" s="3" customForma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s="3" customForma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s="3" customForma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s="3" customForma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s="3" customForma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s="3" customForma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s="3" customForma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s="3" customForma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s="3" customForma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s="3" customForma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s="3" customForma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s="3" customForma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s="3" customForma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s="3" customForma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s="3" customForma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s="3" customForma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s="3" customForma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s="3" customForma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s="3" customForma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s="3" customForma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s="3" customForma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s="3" customForma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2" spans="1:30" ht="19.5" customHeight="1" x14ac:dyDescent="0.15"/>
    <row r="65" spans="1:30" ht="13.5" customHeight="1" x14ac:dyDescent="0.15"/>
    <row r="67" spans="1:30" s="5" customFormat="1" ht="16.5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11.25" customHeight="1" x14ac:dyDescent="0.15"/>
    <row r="69" spans="1:30" ht="11.25" customHeight="1" x14ac:dyDescent="0.15"/>
    <row r="70" spans="1:30" ht="11.25" customHeight="1" x14ac:dyDescent="0.15"/>
    <row r="71" spans="1:30" ht="11.25" customHeight="1" x14ac:dyDescent="0.15"/>
    <row r="72" spans="1:30" ht="11.25" customHeight="1" x14ac:dyDescent="0.15"/>
    <row r="73" spans="1:30" ht="11.25" customHeight="1" x14ac:dyDescent="0.15"/>
    <row r="74" spans="1:30" ht="11.25" customHeight="1" x14ac:dyDescent="0.15"/>
  </sheetData>
  <sheetProtection password="EA15" sheet="1" selectLockedCells="1"/>
  <customSheetViews>
    <customSheetView guid="{BDB8685B-4970-4452-803C-77468F5F60F7}" scale="90" showPageBreaks="1" view="pageLayout">
      <selection activeCell="D6" sqref="D6:E7"/>
      <pageMargins left="0.56712962962962965" right="0.54398148148148151" top="0.75" bottom="0.75" header="0.3" footer="0.3"/>
      <pageSetup paperSize="9" orientation="landscape" r:id="rId1"/>
    </customSheetView>
  </customSheetViews>
  <mergeCells count="221">
    <mergeCell ref="A1:O1"/>
    <mergeCell ref="B2:C2"/>
    <mergeCell ref="D2:W2"/>
    <mergeCell ref="X2:Z2"/>
    <mergeCell ref="AA2:AC2"/>
    <mergeCell ref="C26:I26"/>
    <mergeCell ref="A26:B26"/>
    <mergeCell ref="X3:Z10"/>
    <mergeCell ref="AA3:AC14"/>
    <mergeCell ref="U5:V6"/>
    <mergeCell ref="W5:W6"/>
    <mergeCell ref="A7:A10"/>
    <mergeCell ref="B7:C8"/>
    <mergeCell ref="D7:E8"/>
    <mergeCell ref="F7:F8"/>
    <mergeCell ref="G7:G8"/>
    <mergeCell ref="H7:I8"/>
    <mergeCell ref="L5:L6"/>
    <mergeCell ref="M5:M6"/>
    <mergeCell ref="N5:N6"/>
    <mergeCell ref="O5:O6"/>
    <mergeCell ref="P5:P6"/>
    <mergeCell ref="Q5:R6"/>
    <mergeCell ref="A3:A6"/>
    <mergeCell ref="AD3:AD22"/>
    <mergeCell ref="B5:C6"/>
    <mergeCell ref="D5:E6"/>
    <mergeCell ref="F5:F6"/>
    <mergeCell ref="G5:G6"/>
    <mergeCell ref="H5:I6"/>
    <mergeCell ref="J5:J6"/>
    <mergeCell ref="K5:K6"/>
    <mergeCell ref="P3:P4"/>
    <mergeCell ref="Q3:R4"/>
    <mergeCell ref="S3:S4"/>
    <mergeCell ref="T3:T4"/>
    <mergeCell ref="U3:V4"/>
    <mergeCell ref="W3:W4"/>
    <mergeCell ref="J3:J4"/>
    <mergeCell ref="K3:K4"/>
    <mergeCell ref="L3:L4"/>
    <mergeCell ref="M3:M4"/>
    <mergeCell ref="N3:N4"/>
    <mergeCell ref="O3:O4"/>
    <mergeCell ref="B3:C4"/>
    <mergeCell ref="D3:E4"/>
    <mergeCell ref="S5:S6"/>
    <mergeCell ref="T5:T6"/>
    <mergeCell ref="F3:F4"/>
    <mergeCell ref="G3:G4"/>
    <mergeCell ref="H3:I4"/>
    <mergeCell ref="P7:P8"/>
    <mergeCell ref="Q7:R8"/>
    <mergeCell ref="S7:S8"/>
    <mergeCell ref="T7:T8"/>
    <mergeCell ref="U7:V8"/>
    <mergeCell ref="W7:W8"/>
    <mergeCell ref="J7:J8"/>
    <mergeCell ref="K7:K8"/>
    <mergeCell ref="L7:L8"/>
    <mergeCell ref="M7:M8"/>
    <mergeCell ref="N7:N8"/>
    <mergeCell ref="O7:O8"/>
    <mergeCell ref="Q9:R10"/>
    <mergeCell ref="S9:S10"/>
    <mergeCell ref="T9:T10"/>
    <mergeCell ref="U9:V10"/>
    <mergeCell ref="W9:W10"/>
    <mergeCell ref="O9:O10"/>
    <mergeCell ref="P9:P10"/>
    <mergeCell ref="D11:E12"/>
    <mergeCell ref="F11:F12"/>
    <mergeCell ref="G11:G12"/>
    <mergeCell ref="K9:K10"/>
    <mergeCell ref="L9:L10"/>
    <mergeCell ref="M9:M10"/>
    <mergeCell ref="N9:N10"/>
    <mergeCell ref="K11:K12"/>
    <mergeCell ref="L11:L12"/>
    <mergeCell ref="M11:M12"/>
    <mergeCell ref="N11:N12"/>
    <mergeCell ref="B9:C10"/>
    <mergeCell ref="D9:E10"/>
    <mergeCell ref="F9:F10"/>
    <mergeCell ref="G9:G10"/>
    <mergeCell ref="H9:I10"/>
    <mergeCell ref="J9:J10"/>
    <mergeCell ref="W11:W12"/>
    <mergeCell ref="X11:Z12"/>
    <mergeCell ref="B13:C14"/>
    <mergeCell ref="D13:E14"/>
    <mergeCell ref="F13:F14"/>
    <mergeCell ref="G13:G14"/>
    <mergeCell ref="H13:I14"/>
    <mergeCell ref="J13:J14"/>
    <mergeCell ref="K13:K14"/>
    <mergeCell ref="L13:L14"/>
    <mergeCell ref="O11:O12"/>
    <mergeCell ref="P11:P12"/>
    <mergeCell ref="Q11:R12"/>
    <mergeCell ref="S11:S12"/>
    <mergeCell ref="T11:T12"/>
    <mergeCell ref="U11:V12"/>
    <mergeCell ref="H11:I12"/>
    <mergeCell ref="J11:J12"/>
    <mergeCell ref="T13:T14"/>
    <mergeCell ref="U13:V14"/>
    <mergeCell ref="W13:W14"/>
    <mergeCell ref="X13:Z16"/>
    <mergeCell ref="A15:A18"/>
    <mergeCell ref="B15:C16"/>
    <mergeCell ref="D15:E16"/>
    <mergeCell ref="F15:F16"/>
    <mergeCell ref="G15:G16"/>
    <mergeCell ref="H15:I16"/>
    <mergeCell ref="M13:M14"/>
    <mergeCell ref="N13:N14"/>
    <mergeCell ref="O13:O14"/>
    <mergeCell ref="P13:P14"/>
    <mergeCell ref="Q13:R14"/>
    <mergeCell ref="S13:S14"/>
    <mergeCell ref="X17:Z22"/>
    <mergeCell ref="A19:A22"/>
    <mergeCell ref="B19:C20"/>
    <mergeCell ref="D19:E20"/>
    <mergeCell ref="F19:F20"/>
    <mergeCell ref="G19:G20"/>
    <mergeCell ref="H19:I20"/>
    <mergeCell ref="J19:J20"/>
    <mergeCell ref="A11:A14"/>
    <mergeCell ref="B11:C12"/>
    <mergeCell ref="AA15:AC22"/>
    <mergeCell ref="B17:C18"/>
    <mergeCell ref="D17:E18"/>
    <mergeCell ref="F17:F18"/>
    <mergeCell ref="G17:G18"/>
    <mergeCell ref="H17:I18"/>
    <mergeCell ref="J17:J18"/>
    <mergeCell ref="K17:K18"/>
    <mergeCell ref="L17:L18"/>
    <mergeCell ref="M17:M18"/>
    <mergeCell ref="P15:P16"/>
    <mergeCell ref="Q15:R16"/>
    <mergeCell ref="S15:S16"/>
    <mergeCell ref="T15:T16"/>
    <mergeCell ref="U15:V16"/>
    <mergeCell ref="W15:W16"/>
    <mergeCell ref="J15:J16"/>
    <mergeCell ref="K15:K16"/>
    <mergeCell ref="L15:L16"/>
    <mergeCell ref="M15:M16"/>
    <mergeCell ref="N15:N16"/>
    <mergeCell ref="O15:O16"/>
    <mergeCell ref="U17:V18"/>
    <mergeCell ref="W17:W18"/>
    <mergeCell ref="S17:S18"/>
    <mergeCell ref="T17:T18"/>
    <mergeCell ref="Q19:R20"/>
    <mergeCell ref="S19:S20"/>
    <mergeCell ref="T19:T20"/>
    <mergeCell ref="N17:N18"/>
    <mergeCell ref="O17:O18"/>
    <mergeCell ref="U19:V20"/>
    <mergeCell ref="W19:W20"/>
    <mergeCell ref="F21:F22"/>
    <mergeCell ref="G21:G22"/>
    <mergeCell ref="H21:I22"/>
    <mergeCell ref="K19:K20"/>
    <mergeCell ref="L19:L20"/>
    <mergeCell ref="M19:M20"/>
    <mergeCell ref="N19:N20"/>
    <mergeCell ref="P17:P18"/>
    <mergeCell ref="Q17:R18"/>
    <mergeCell ref="B38:AD38"/>
    <mergeCell ref="B31:AD31"/>
    <mergeCell ref="B32:AD32"/>
    <mergeCell ref="B33:AD33"/>
    <mergeCell ref="B34:AD34"/>
    <mergeCell ref="B35:AD35"/>
    <mergeCell ref="B36:AD36"/>
    <mergeCell ref="AB27:AD28"/>
    <mergeCell ref="A29:B30"/>
    <mergeCell ref="C29:E30"/>
    <mergeCell ref="F29:K30"/>
    <mergeCell ref="L29:O30"/>
    <mergeCell ref="P29:S30"/>
    <mergeCell ref="T29:W30"/>
    <mergeCell ref="X29:AB30"/>
    <mergeCell ref="AC29:AD30"/>
    <mergeCell ref="R27:U28"/>
    <mergeCell ref="V27:W28"/>
    <mergeCell ref="X27:X28"/>
    <mergeCell ref="Y27:Y28"/>
    <mergeCell ref="Z27:Z28"/>
    <mergeCell ref="AA27:AA28"/>
    <mergeCell ref="A27:B28"/>
    <mergeCell ref="C27:D28"/>
    <mergeCell ref="B37:AD37"/>
    <mergeCell ref="S23:W24"/>
    <mergeCell ref="X23:Z24"/>
    <mergeCell ref="AA23:AC24"/>
    <mergeCell ref="AD23:AD24"/>
    <mergeCell ref="E27:G28"/>
    <mergeCell ref="H27:N28"/>
    <mergeCell ref="O27:Q28"/>
    <mergeCell ref="O19:O20"/>
    <mergeCell ref="P19:P20"/>
    <mergeCell ref="P21:P22"/>
    <mergeCell ref="Q21:R22"/>
    <mergeCell ref="S21:S22"/>
    <mergeCell ref="T21:T22"/>
    <mergeCell ref="U21:V22"/>
    <mergeCell ref="W21:W22"/>
    <mergeCell ref="J21:J22"/>
    <mergeCell ref="K21:K22"/>
    <mergeCell ref="L21:L22"/>
    <mergeCell ref="M21:M22"/>
    <mergeCell ref="N21:N22"/>
    <mergeCell ref="O21:O22"/>
    <mergeCell ref="B21:C22"/>
    <mergeCell ref="D21:E22"/>
  </mergeCells>
  <phoneticPr fontId="1"/>
  <dataValidations count="2">
    <dataValidation type="decimal" operator="greaterThanOrEqual" allowBlank="1" showInputMessage="1" showErrorMessage="1" errorTitle="エラーメッセージ" error="粗大ごみ保管面積は_x000a_3.00㎡以上確保するよう努めてください。" sqref="AC29:AD30">
      <formula1>3</formula1>
    </dataValidation>
    <dataValidation type="list" allowBlank="1" showInputMessage="1" showErrorMessage="1" sqref="C26">
      <formula1>"(再利用対象物保管場所を含む）,"</formula1>
    </dataValidation>
  </dataValidations>
  <pageMargins left="0.55118110236220474" right="0.15748031496062992" top="0.62992125984251968" bottom="0.43307086614173229" header="0.31496062992125984" footer="0.31496062992125984"/>
  <pageSetup paperSize="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 参照 '!$I$3:$I$4</xm:f>
          </x14:formula1>
          <xm:sqref>Y27:Y28</xm:sqref>
        </x14:dataValidation>
        <x14:dataValidation type="list" allowBlank="1" showInputMessage="1" showErrorMessage="1">
          <x14:formula1>
            <xm:f>' 参照 '!$A$3:$A$4</xm:f>
          </x14:formula1>
          <xm:sqref>F3:F22</xm:sqref>
        </x14:dataValidation>
        <x14:dataValidation type="list" allowBlank="1" showInputMessage="1" showErrorMessage="1">
          <x14:formula1>
            <xm:f>' 参照 '!$E$4:$E$12</xm:f>
          </x14:formula1>
          <xm:sqref>A3:A22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L16"/>
  <sheetViews>
    <sheetView workbookViewId="0">
      <selection activeCell="K12" sqref="K12"/>
    </sheetView>
  </sheetViews>
  <sheetFormatPr defaultRowHeight="13.5" x14ac:dyDescent="0.15"/>
  <cols>
    <col min="1" max="1" width="11.625" style="1" customWidth="1"/>
    <col min="2" max="2" width="1.25" style="1" customWidth="1"/>
    <col min="3" max="3" width="10.375" style="7" customWidth="1"/>
    <col min="4" max="4" width="1.25" style="1" customWidth="1"/>
    <col min="5" max="5" width="17.25" style="1" customWidth="1"/>
    <col min="6" max="6" width="8.875" style="1" customWidth="1"/>
    <col min="7" max="7" width="9" style="1"/>
    <col min="8" max="8" width="1.75" style="1" customWidth="1"/>
    <col min="9" max="9" width="9" style="1"/>
    <col min="10" max="10" width="1.25" style="1" customWidth="1"/>
    <col min="11" max="16384" width="9" style="1"/>
  </cols>
  <sheetData>
    <row r="1" spans="1:12" ht="17.25" customHeight="1" x14ac:dyDescent="0.15">
      <c r="E1" s="1" t="s">
        <v>64</v>
      </c>
    </row>
    <row r="2" spans="1:12" ht="34.5" customHeight="1" x14ac:dyDescent="0.15">
      <c r="A2" s="8" t="s">
        <v>37</v>
      </c>
      <c r="B2" s="9"/>
      <c r="C2" s="8" t="s">
        <v>24</v>
      </c>
      <c r="E2" s="10" t="s">
        <v>26</v>
      </c>
      <c r="F2" s="124" t="s">
        <v>27</v>
      </c>
      <c r="G2" s="125"/>
      <c r="H2" s="11"/>
      <c r="I2" s="10" t="s">
        <v>43</v>
      </c>
      <c r="K2" s="10" t="s">
        <v>68</v>
      </c>
    </row>
    <row r="3" spans="1:12" x14ac:dyDescent="0.15">
      <c r="A3" s="10" t="s">
        <v>36</v>
      </c>
      <c r="B3" s="11"/>
      <c r="C3" s="10">
        <v>15</v>
      </c>
      <c r="E3" s="12" t="s">
        <v>2</v>
      </c>
      <c r="F3" s="13">
        <v>0.84299999999999997</v>
      </c>
      <c r="G3" s="14" t="s">
        <v>65</v>
      </c>
      <c r="H3" s="4"/>
      <c r="I3" s="10">
        <v>1</v>
      </c>
      <c r="K3" s="10">
        <v>0.9</v>
      </c>
    </row>
    <row r="4" spans="1:12" x14ac:dyDescent="0.15">
      <c r="A4" s="10" t="s">
        <v>3</v>
      </c>
      <c r="B4" s="11"/>
      <c r="C4" s="10">
        <v>175</v>
      </c>
      <c r="E4" s="12" t="s">
        <v>25</v>
      </c>
      <c r="F4" s="13">
        <v>0.04</v>
      </c>
      <c r="G4" s="14" t="s">
        <v>66</v>
      </c>
      <c r="H4" s="4"/>
      <c r="I4" s="10">
        <v>2</v>
      </c>
      <c r="K4" s="10">
        <f>0.9*0.75</f>
        <v>0.67500000000000004</v>
      </c>
      <c r="L4" s="1" t="s">
        <v>69</v>
      </c>
    </row>
    <row r="5" spans="1:12" x14ac:dyDescent="0.15">
      <c r="B5" s="4"/>
      <c r="E5" s="12" t="s">
        <v>28</v>
      </c>
      <c r="F5" s="13">
        <v>0.03</v>
      </c>
      <c r="G5" s="14" t="s">
        <v>66</v>
      </c>
      <c r="H5" s="4"/>
    </row>
    <row r="6" spans="1:12" x14ac:dyDescent="0.15">
      <c r="E6" s="12" t="s">
        <v>29</v>
      </c>
      <c r="F6" s="13">
        <v>0.2</v>
      </c>
      <c r="G6" s="14" t="s">
        <v>66</v>
      </c>
      <c r="H6" s="4"/>
    </row>
    <row r="7" spans="1:12" x14ac:dyDescent="0.15">
      <c r="E7" s="12" t="s">
        <v>35</v>
      </c>
      <c r="F7" s="13">
        <v>0.08</v>
      </c>
      <c r="G7" s="14" t="s">
        <v>66</v>
      </c>
      <c r="H7" s="4"/>
    </row>
    <row r="8" spans="1:12" x14ac:dyDescent="0.15">
      <c r="E8" s="12" t="s">
        <v>30</v>
      </c>
      <c r="F8" s="13">
        <v>0.06</v>
      </c>
      <c r="G8" s="14" t="s">
        <v>66</v>
      </c>
      <c r="H8" s="4"/>
    </row>
    <row r="9" spans="1:12" x14ac:dyDescent="0.15">
      <c r="E9" s="12" t="s">
        <v>31</v>
      </c>
      <c r="F9" s="13">
        <v>0.03</v>
      </c>
      <c r="G9" s="14" t="s">
        <v>66</v>
      </c>
      <c r="H9" s="4"/>
    </row>
    <row r="10" spans="1:12" x14ac:dyDescent="0.15">
      <c r="E10" s="12" t="s">
        <v>32</v>
      </c>
      <c r="F10" s="13">
        <v>0.08</v>
      </c>
      <c r="G10" s="14" t="s">
        <v>66</v>
      </c>
      <c r="H10" s="4"/>
    </row>
    <row r="11" spans="1:12" x14ac:dyDescent="0.15">
      <c r="E11" s="12" t="s">
        <v>33</v>
      </c>
      <c r="F11" s="13">
        <v>5.0000000000000001E-3</v>
      </c>
      <c r="G11" s="14" t="s">
        <v>66</v>
      </c>
      <c r="H11" s="4"/>
    </row>
    <row r="12" spans="1:12" x14ac:dyDescent="0.15">
      <c r="E12" s="12" t="s">
        <v>34</v>
      </c>
      <c r="F12" s="15">
        <v>5.0000000000000001E-3</v>
      </c>
      <c r="G12" s="16" t="s">
        <v>67</v>
      </c>
      <c r="H12" s="4"/>
    </row>
    <row r="13" spans="1:12" x14ac:dyDescent="0.15">
      <c r="E13" s="2"/>
      <c r="F13" s="2"/>
    </row>
    <row r="14" spans="1:12" x14ac:dyDescent="0.15">
      <c r="E14" s="2"/>
      <c r="F14" s="2"/>
    </row>
    <row r="16" spans="1:12" x14ac:dyDescent="0.15">
      <c r="C16" s="11"/>
    </row>
  </sheetData>
  <sheetProtection selectLockedCells="1"/>
  <customSheetViews>
    <customSheetView guid="{BDB8685B-4970-4452-803C-77468F5F60F7}">
      <selection activeCell="N17" sqref="N16:N17"/>
      <pageMargins left="0.7" right="0.7" top="0.75" bottom="0.75" header="0.3" footer="0.3"/>
      <pageSetup paperSize="9" orientation="portrait" r:id="rId1"/>
    </customSheetView>
  </customSheetViews>
  <mergeCells count="1">
    <mergeCell ref="F2:G2"/>
  </mergeCells>
  <phoneticPr fontId="1"/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様式</vt:lpstr>
      <vt:lpstr>記入例</vt:lpstr>
      <vt:lpstr> 参照 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容器数の算定（区の収集運搬以外）</dc:title>
  <dc:creator>千代田区</dc:creator>
  <cp:lastModifiedBy>Administrator</cp:lastModifiedBy>
  <cp:lastPrinted>2020-12-15T06:58:48Z</cp:lastPrinted>
  <dcterms:created xsi:type="dcterms:W3CDTF">2016-12-09T02:28:53Z</dcterms:created>
  <dcterms:modified xsi:type="dcterms:W3CDTF">2020-12-28T01:12:49Z</dcterms:modified>
</cp:coreProperties>
</file>